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工作平台\●2021-午餐業務\1.每月菜單\110\"/>
    </mc:Choice>
  </mc:AlternateContent>
  <bookViews>
    <workbookView xWindow="0" yWindow="0" windowWidth="19200" windowHeight="6972" activeTab="1"/>
  </bookViews>
  <sheets>
    <sheet name="8.30-9.3" sheetId="1" r:id="rId1"/>
    <sheet name="9.6-9.11" sheetId="2" r:id="rId2"/>
    <sheet name="9.13-9.17" sheetId="3" r:id="rId3"/>
    <sheet name="9.22-9.24" sheetId="4" r:id="rId4"/>
    <sheet name="9.27-10.1" sheetId="10" r:id="rId5"/>
  </sheets>
  <definedNames>
    <definedName name="_xlnm.Print_Area" localSheetId="0">'8.30-9.3'!$A$1:$AK$40</definedName>
    <definedName name="_xlnm.Print_Area" localSheetId="2">'9.13-9.17'!$A$1:$AK$40</definedName>
    <definedName name="_xlnm.Print_Area" localSheetId="3">'9.22-9.24'!$A$1:$AK$40</definedName>
    <definedName name="_xlnm.Print_Area" localSheetId="4">'9.27-10.1'!$A$1:$AK$40</definedName>
    <definedName name="_xlnm.Print_Area" localSheetId="1">'9.6-9.11'!$A$1:$AK$47</definedName>
  </definedNames>
  <calcPr calcId="162913"/>
</workbook>
</file>

<file path=xl/calcChain.xml><?xml version="1.0" encoding="utf-8"?>
<calcChain xmlns="http://schemas.openxmlformats.org/spreadsheetml/2006/main">
  <c r="A13" i="1" l="1"/>
  <c r="A14" i="1" s="1"/>
  <c r="W7" i="2"/>
  <c r="T7" i="2"/>
  <c r="AD28" i="10"/>
  <c r="P21" i="2"/>
  <c r="P22" i="2"/>
  <c r="P23" i="2"/>
  <c r="M35" i="10"/>
  <c r="M34" i="10"/>
  <c r="M33" i="10"/>
  <c r="P29" i="10"/>
  <c r="M29" i="10"/>
  <c r="P28" i="10"/>
  <c r="M28" i="10"/>
  <c r="P27" i="10"/>
  <c r="M27" i="10"/>
  <c r="P26" i="10"/>
  <c r="M26" i="10"/>
  <c r="P35" i="10"/>
  <c r="P34" i="10"/>
  <c r="P33" i="10"/>
  <c r="AD9" i="10"/>
  <c r="AD8" i="10"/>
  <c r="AD39" i="10" s="1"/>
  <c r="AD7" i="10"/>
  <c r="AA7" i="10"/>
  <c r="AD6" i="10"/>
  <c r="AA6" i="10"/>
  <c r="AD5" i="10"/>
  <c r="AA5" i="10"/>
  <c r="AD15" i="10"/>
  <c r="AD14" i="10"/>
  <c r="AD13" i="10"/>
  <c r="AD12" i="10"/>
  <c r="AA12" i="10"/>
  <c r="P9" i="10"/>
  <c r="P8" i="10"/>
  <c r="P7" i="10"/>
  <c r="M7" i="10"/>
  <c r="P6" i="10"/>
  <c r="P39" i="10" s="1"/>
  <c r="P5" i="10"/>
  <c r="M5" i="10"/>
  <c r="AD27" i="10"/>
  <c r="AA27" i="10"/>
  <c r="AD26" i="10"/>
  <c r="AA26" i="10"/>
  <c r="AD36" i="10"/>
  <c r="AD35" i="10"/>
  <c r="AD34" i="10"/>
  <c r="AD33" i="10"/>
  <c r="P17" i="10"/>
  <c r="P16" i="10"/>
  <c r="P15" i="10"/>
  <c r="M15" i="10"/>
  <c r="P14" i="10"/>
  <c r="M14" i="10"/>
  <c r="P13" i="10"/>
  <c r="M13" i="10"/>
  <c r="P12" i="10"/>
  <c r="M12" i="10"/>
  <c r="P24" i="10"/>
  <c r="I24" i="10"/>
  <c r="P23" i="10"/>
  <c r="I23" i="10"/>
  <c r="P22" i="10"/>
  <c r="I22" i="10"/>
  <c r="P21" i="10"/>
  <c r="I21" i="10"/>
  <c r="P20" i="10"/>
  <c r="I20" i="10"/>
  <c r="W19" i="10"/>
  <c r="T19" i="10"/>
  <c r="P19" i="10"/>
  <c r="I16" i="10"/>
  <c r="I15" i="10"/>
  <c r="I14" i="10"/>
  <c r="I13" i="10"/>
  <c r="I12" i="10"/>
  <c r="I30" i="10"/>
  <c r="I29" i="10"/>
  <c r="I28" i="10"/>
  <c r="I27" i="10"/>
  <c r="I26" i="10"/>
  <c r="I37" i="10"/>
  <c r="F37" i="10"/>
  <c r="I36" i="10"/>
  <c r="F36" i="10"/>
  <c r="I35" i="10"/>
  <c r="I34" i="10"/>
  <c r="I33" i="10"/>
  <c r="I7" i="10"/>
  <c r="F7" i="10"/>
  <c r="I6" i="10"/>
  <c r="F6" i="10"/>
  <c r="M16" i="10" s="1"/>
  <c r="I5" i="10"/>
  <c r="F5" i="10"/>
  <c r="W35" i="10"/>
  <c r="T35" i="10"/>
  <c r="AG34" i="10"/>
  <c r="W34" i="10"/>
  <c r="AG33" i="10"/>
  <c r="W33" i="10"/>
  <c r="T33" i="10"/>
  <c r="AG28" i="10"/>
  <c r="W28" i="10"/>
  <c r="AG27" i="10"/>
  <c r="W27" i="10"/>
  <c r="T27" i="10"/>
  <c r="AG26" i="10"/>
  <c r="W26" i="10"/>
  <c r="T26" i="10"/>
  <c r="AG25" i="10"/>
  <c r="AG21" i="10"/>
  <c r="AG20" i="10"/>
  <c r="AG19" i="10"/>
  <c r="AG18" i="10"/>
  <c r="AG14" i="10"/>
  <c r="AG13" i="10"/>
  <c r="W13" i="10"/>
  <c r="T13" i="10"/>
  <c r="A13" i="10"/>
  <c r="A14" i="10" s="1"/>
  <c r="AG12" i="10"/>
  <c r="W12" i="10"/>
  <c r="T12" i="10"/>
  <c r="AG11" i="10"/>
  <c r="I10" i="10"/>
  <c r="W8" i="10"/>
  <c r="AG7" i="10"/>
  <c r="W7" i="10"/>
  <c r="AG6" i="10"/>
  <c r="W6" i="10"/>
  <c r="AG5" i="10"/>
  <c r="W5" i="10"/>
  <c r="W39" i="10"/>
  <c r="AG4" i="10"/>
  <c r="F2" i="10"/>
  <c r="F14" i="10" s="1"/>
  <c r="F33" i="10"/>
  <c r="F15" i="10"/>
  <c r="F23" i="10"/>
  <c r="T34" i="10" s="1"/>
  <c r="F35" i="10"/>
  <c r="F12" i="10"/>
  <c r="F22" i="10"/>
  <c r="I39" i="10"/>
  <c r="A20" i="10"/>
  <c r="A27" i="10"/>
  <c r="A28" i="10" s="1"/>
  <c r="A21" i="10"/>
  <c r="T28" i="4"/>
  <c r="T27" i="4"/>
  <c r="T26" i="4"/>
  <c r="AA13" i="3"/>
  <c r="AA12" i="3"/>
  <c r="T35" i="3"/>
  <c r="W33" i="3"/>
  <c r="T33" i="3"/>
  <c r="W27" i="3"/>
  <c r="T27" i="3"/>
  <c r="W26" i="3"/>
  <c r="T26" i="3"/>
  <c r="W20" i="3"/>
  <c r="T20" i="3"/>
  <c r="W19" i="3"/>
  <c r="T19" i="3"/>
  <c r="W12" i="3"/>
  <c r="W12" i="2"/>
  <c r="T12" i="2"/>
  <c r="W13" i="3"/>
  <c r="T13" i="3"/>
  <c r="T12" i="3"/>
  <c r="W35" i="3"/>
  <c r="W34" i="3"/>
  <c r="T34" i="3"/>
  <c r="W22" i="2"/>
  <c r="T22" i="2"/>
  <c r="W21" i="2"/>
  <c r="I41" i="2"/>
  <c r="I42" i="2"/>
  <c r="I40" i="2"/>
  <c r="F40" i="2"/>
  <c r="W41" i="2"/>
  <c r="T41" i="2"/>
  <c r="W40" i="2"/>
  <c r="T40" i="2"/>
  <c r="P43" i="2"/>
  <c r="P42" i="2"/>
  <c r="M42" i="2"/>
  <c r="P41" i="2"/>
  <c r="P40" i="2"/>
  <c r="M40" i="2"/>
  <c r="P8" i="2"/>
  <c r="M8" i="2"/>
  <c r="P7" i="2"/>
  <c r="M7" i="2"/>
  <c r="P6" i="2"/>
  <c r="M6" i="2"/>
  <c r="P5" i="2"/>
  <c r="P46" i="2" s="1"/>
  <c r="M5" i="2"/>
  <c r="AD43" i="2"/>
  <c r="AA43" i="2"/>
  <c r="AD42" i="2"/>
  <c r="AA42" i="2"/>
  <c r="AD41" i="2"/>
  <c r="AA41" i="2"/>
  <c r="AD40" i="2"/>
  <c r="AA40" i="2"/>
  <c r="AD7" i="2"/>
  <c r="AA7" i="2"/>
  <c r="AD6" i="2"/>
  <c r="AD46" i="2" s="1"/>
  <c r="AA6" i="2"/>
  <c r="AD5" i="2"/>
  <c r="AA5" i="2"/>
  <c r="I6" i="2"/>
  <c r="I5" i="2"/>
  <c r="W6" i="2"/>
  <c r="T6" i="2"/>
  <c r="W5" i="2"/>
  <c r="W46" i="2" s="1"/>
  <c r="T5" i="2"/>
  <c r="I10" i="2"/>
  <c r="AG41" i="2"/>
  <c r="AG40" i="2"/>
  <c r="W22" i="1"/>
  <c r="W23" i="1"/>
  <c r="W21" i="1"/>
  <c r="T21" i="1"/>
  <c r="P37" i="2"/>
  <c r="AD36" i="2"/>
  <c r="P36" i="2"/>
  <c r="I36" i="2"/>
  <c r="AD35" i="2"/>
  <c r="W35" i="2"/>
  <c r="P35" i="2"/>
  <c r="M35" i="2"/>
  <c r="I35" i="2"/>
  <c r="AD34" i="2"/>
  <c r="W34" i="2"/>
  <c r="T34" i="2"/>
  <c r="P34" i="2"/>
  <c r="M34" i="2"/>
  <c r="I34" i="2"/>
  <c r="AD33" i="2"/>
  <c r="W33" i="2"/>
  <c r="T33" i="2"/>
  <c r="P33" i="2"/>
  <c r="M33" i="2"/>
  <c r="I33" i="2"/>
  <c r="I29" i="2"/>
  <c r="AD28" i="2"/>
  <c r="I28" i="2"/>
  <c r="AD27" i="2"/>
  <c r="AA27" i="2"/>
  <c r="W27" i="2"/>
  <c r="T27" i="2"/>
  <c r="P27" i="2"/>
  <c r="M27" i="2"/>
  <c r="I27" i="2"/>
  <c r="AD26" i="2"/>
  <c r="AA26" i="2"/>
  <c r="W26" i="2"/>
  <c r="T26" i="2"/>
  <c r="P26" i="2"/>
  <c r="M26" i="2"/>
  <c r="I26" i="2"/>
  <c r="F26" i="2"/>
  <c r="I24" i="2"/>
  <c r="I23" i="2"/>
  <c r="I22" i="2"/>
  <c r="I21" i="2"/>
  <c r="W20" i="2"/>
  <c r="T20" i="2"/>
  <c r="P20" i="2"/>
  <c r="I20" i="2"/>
  <c r="W19" i="2"/>
  <c r="T19" i="2"/>
  <c r="P19" i="2"/>
  <c r="M19" i="2"/>
  <c r="I19" i="2"/>
  <c r="P16" i="2"/>
  <c r="P15" i="2"/>
  <c r="AD14" i="2"/>
  <c r="AA14" i="2"/>
  <c r="P14" i="2"/>
  <c r="AD13" i="2"/>
  <c r="AA13" i="2"/>
  <c r="W13" i="2"/>
  <c r="T13" i="2"/>
  <c r="P13" i="2"/>
  <c r="A13" i="2"/>
  <c r="A20" i="2"/>
  <c r="A27" i="2" s="1"/>
  <c r="AD12" i="2"/>
  <c r="AA12" i="2"/>
  <c r="P12" i="2"/>
  <c r="I12" i="2"/>
  <c r="I20" i="4"/>
  <c r="I21" i="4"/>
  <c r="I22" i="4"/>
  <c r="I23" i="4"/>
  <c r="I39" i="4" s="1"/>
  <c r="I46" i="2"/>
  <c r="AE46" i="2" s="1"/>
  <c r="A14" i="2"/>
  <c r="P19" i="4"/>
  <c r="W28" i="4"/>
  <c r="W27" i="4"/>
  <c r="W26" i="4"/>
  <c r="AD21" i="4"/>
  <c r="AD20" i="4"/>
  <c r="AD19" i="4"/>
  <c r="AD39" i="4" s="1"/>
  <c r="P20" i="4"/>
  <c r="AD27" i="4"/>
  <c r="AD26" i="4"/>
  <c r="AD36" i="4"/>
  <c r="AD35" i="4"/>
  <c r="AD34" i="4"/>
  <c r="AD33" i="4"/>
  <c r="W34" i="4"/>
  <c r="W33" i="4"/>
  <c r="I34" i="4"/>
  <c r="I33" i="4"/>
  <c r="P27" i="4"/>
  <c r="P39" i="4" s="1"/>
  <c r="P26" i="4"/>
  <c r="I29" i="4"/>
  <c r="I28" i="4"/>
  <c r="I27" i="4"/>
  <c r="I26" i="4"/>
  <c r="I19" i="4"/>
  <c r="P34" i="4"/>
  <c r="P35" i="4"/>
  <c r="P36" i="4"/>
  <c r="P37" i="4"/>
  <c r="P33" i="4"/>
  <c r="M35" i="4"/>
  <c r="M33" i="4"/>
  <c r="P20" i="3"/>
  <c r="P19" i="3"/>
  <c r="I5" i="3"/>
  <c r="W8" i="3"/>
  <c r="W7" i="3"/>
  <c r="P9" i="3"/>
  <c r="P8" i="3"/>
  <c r="P7" i="3"/>
  <c r="P6" i="3"/>
  <c r="P5" i="3"/>
  <c r="P39" i="3" s="1"/>
  <c r="AD35" i="3"/>
  <c r="AD34" i="3"/>
  <c r="AD33" i="3"/>
  <c r="AD8" i="3"/>
  <c r="AD39" i="3" s="1"/>
  <c r="AD7" i="3"/>
  <c r="AD6" i="3"/>
  <c r="AD5" i="3"/>
  <c r="AD14" i="3"/>
  <c r="AD13" i="3"/>
  <c r="AD12" i="3"/>
  <c r="W6" i="3"/>
  <c r="W5" i="3"/>
  <c r="W28" i="3"/>
  <c r="P37" i="3"/>
  <c r="P36" i="3"/>
  <c r="P35" i="3"/>
  <c r="P34" i="3"/>
  <c r="P33" i="3"/>
  <c r="I34" i="3"/>
  <c r="I33" i="3"/>
  <c r="I29" i="3"/>
  <c r="I28" i="3"/>
  <c r="I27" i="3"/>
  <c r="I26" i="3"/>
  <c r="P28" i="3"/>
  <c r="P27" i="3"/>
  <c r="P26" i="3"/>
  <c r="P13" i="3"/>
  <c r="P12" i="3"/>
  <c r="I14" i="3"/>
  <c r="I13" i="3"/>
  <c r="I12" i="3"/>
  <c r="I39" i="3" s="1"/>
  <c r="AE39" i="3" s="1"/>
  <c r="I10" i="3"/>
  <c r="I7" i="3"/>
  <c r="I6" i="3"/>
  <c r="W39" i="3"/>
  <c r="P28" i="1"/>
  <c r="P27" i="1"/>
  <c r="M27" i="1"/>
  <c r="P26" i="1"/>
  <c r="M26" i="1"/>
  <c r="P20" i="1"/>
  <c r="P39" i="1" s="1"/>
  <c r="P19" i="1"/>
  <c r="W20" i="1"/>
  <c r="W19" i="1"/>
  <c r="AD28" i="1"/>
  <c r="AD27" i="1"/>
  <c r="AD26" i="1"/>
  <c r="AD37" i="1"/>
  <c r="AD36" i="1"/>
  <c r="AD35" i="1"/>
  <c r="AD34" i="1"/>
  <c r="AD33" i="1"/>
  <c r="AA35" i="1"/>
  <c r="AA34" i="1"/>
  <c r="AA33" i="1"/>
  <c r="T20" i="1"/>
  <c r="T19" i="1"/>
  <c r="M19" i="1"/>
  <c r="I36" i="1"/>
  <c r="F36" i="1"/>
  <c r="I35" i="1"/>
  <c r="F35" i="1"/>
  <c r="I34" i="1"/>
  <c r="F34" i="1"/>
  <c r="I33" i="1"/>
  <c r="F33" i="1"/>
  <c r="AD24" i="1"/>
  <c r="W28" i="1"/>
  <c r="W27" i="1"/>
  <c r="W26" i="1"/>
  <c r="I30" i="1"/>
  <c r="I29" i="1"/>
  <c r="I28" i="1"/>
  <c r="I27" i="1"/>
  <c r="I26" i="1"/>
  <c r="P37" i="1"/>
  <c r="P36" i="1"/>
  <c r="P35" i="1"/>
  <c r="P34" i="1"/>
  <c r="P33" i="1"/>
  <c r="I24" i="1"/>
  <c r="I23" i="1"/>
  <c r="I22" i="1"/>
  <c r="I21" i="1"/>
  <c r="I20" i="1"/>
  <c r="I39" i="1" s="1"/>
  <c r="AE39" i="1" s="1"/>
  <c r="I19" i="1"/>
  <c r="F22" i="1"/>
  <c r="F21" i="1"/>
  <c r="AD39" i="1"/>
  <c r="AG7" i="1"/>
  <c r="AG6" i="1"/>
  <c r="AG5" i="1"/>
  <c r="AG4" i="1"/>
  <c r="AD27" i="3"/>
  <c r="AA27" i="3"/>
  <c r="AD26" i="3"/>
  <c r="AA26" i="3"/>
  <c r="W34" i="1"/>
  <c r="T34" i="1"/>
  <c r="W33" i="1"/>
  <c r="W39" i="1"/>
  <c r="T28" i="1"/>
  <c r="T27" i="1"/>
  <c r="T26" i="1"/>
  <c r="T33" i="4"/>
  <c r="F33" i="4"/>
  <c r="T34" i="4"/>
  <c r="AG35" i="4"/>
  <c r="AG34" i="4"/>
  <c r="AG33" i="4"/>
  <c r="AG32" i="4"/>
  <c r="AG28" i="4"/>
  <c r="AG27" i="4"/>
  <c r="AG26" i="4"/>
  <c r="AG25" i="4"/>
  <c r="AG21" i="4"/>
  <c r="AG20" i="4"/>
  <c r="AG19" i="4"/>
  <c r="AG18" i="4"/>
  <c r="A13" i="4"/>
  <c r="A20" i="4" s="1"/>
  <c r="F2" i="4"/>
  <c r="F19" i="4"/>
  <c r="AG34" i="3"/>
  <c r="AG33" i="3"/>
  <c r="AG28" i="3"/>
  <c r="AG27" i="3"/>
  <c r="AG26" i="3"/>
  <c r="AG25" i="3"/>
  <c r="AG21" i="3"/>
  <c r="AG20" i="3"/>
  <c r="AG19" i="3"/>
  <c r="AG18" i="3"/>
  <c r="AG14" i="3"/>
  <c r="AG13" i="3"/>
  <c r="A13" i="3"/>
  <c r="A20" i="3" s="1"/>
  <c r="AG12" i="3"/>
  <c r="AG11" i="3"/>
  <c r="AG7" i="3"/>
  <c r="AG6" i="3"/>
  <c r="AG5" i="3"/>
  <c r="AG4" i="3"/>
  <c r="F2" i="3"/>
  <c r="AG34" i="2"/>
  <c r="AG33" i="2"/>
  <c r="AG28" i="2"/>
  <c r="AG27" i="2"/>
  <c r="AG26" i="2"/>
  <c r="AG25" i="2"/>
  <c r="AG21" i="2"/>
  <c r="AG20" i="2"/>
  <c r="AG19" i="2"/>
  <c r="AG18" i="2"/>
  <c r="AG14" i="2"/>
  <c r="AG13" i="2"/>
  <c r="AG12" i="2"/>
  <c r="AG11" i="2"/>
  <c r="AG7" i="2"/>
  <c r="AG6" i="2"/>
  <c r="AG5" i="2"/>
  <c r="AG4" i="2"/>
  <c r="F2" i="2"/>
  <c r="AG35" i="1"/>
  <c r="AG34" i="1"/>
  <c r="AG33" i="1"/>
  <c r="AG32" i="1"/>
  <c r="AG28" i="1"/>
  <c r="AG27" i="1"/>
  <c r="AG26" i="1"/>
  <c r="AG25" i="1"/>
  <c r="AG21" i="1"/>
  <c r="AG20" i="1"/>
  <c r="AG19" i="1"/>
  <c r="AG18" i="1"/>
  <c r="AG14" i="1"/>
  <c r="AG13" i="1"/>
  <c r="A20" i="1"/>
  <c r="AG12" i="1"/>
  <c r="AG11" i="1"/>
  <c r="F2" i="1"/>
  <c r="F20" i="1" s="1"/>
  <c r="T35" i="2"/>
  <c r="M15" i="2"/>
  <c r="M13" i="2"/>
  <c r="M12" i="2"/>
  <c r="F12" i="2"/>
  <c r="M14" i="2"/>
  <c r="F26" i="1"/>
  <c r="F19" i="1"/>
  <c r="W39" i="4"/>
  <c r="A27" i="1"/>
  <c r="A21" i="1"/>
  <c r="A28" i="1"/>
  <c r="A34" i="1"/>
  <c r="A35" i="1" s="1"/>
  <c r="A21" i="4" l="1"/>
  <c r="A27" i="4"/>
  <c r="AE39" i="4"/>
  <c r="A34" i="2"/>
  <c r="A28" i="2"/>
  <c r="AE39" i="10"/>
  <c r="A21" i="3"/>
  <c r="A27" i="3"/>
  <c r="T33" i="1"/>
  <c r="A21" i="2"/>
  <c r="A34" i="10"/>
  <c r="A35" i="10" s="1"/>
  <c r="F26" i="10"/>
  <c r="F20" i="10"/>
  <c r="F24" i="10"/>
  <c r="A14" i="4"/>
  <c r="A14" i="3"/>
  <c r="A34" i="3" l="1"/>
  <c r="A35" i="3" s="1"/>
  <c r="A28" i="3"/>
  <c r="A35" i="2"/>
  <c r="A41" i="2"/>
  <c r="A42" i="2" s="1"/>
  <c r="A28" i="4"/>
  <c r="A34" i="4"/>
  <c r="A35" i="4" s="1"/>
</calcChain>
</file>

<file path=xl/sharedStrings.xml><?xml version="1.0" encoding="utf-8"?>
<sst xmlns="http://schemas.openxmlformats.org/spreadsheetml/2006/main" count="1330" uniqueCount="407">
  <si>
    <t xml:space="preserve"> 預 估 人 數：</t>
    <phoneticPr fontId="4" type="noConversion"/>
  </si>
  <si>
    <t>水果用餐日數</t>
    <phoneticPr fontId="3" type="noConversion"/>
  </si>
  <si>
    <t>日 期</t>
    <phoneticPr fontId="4" type="noConversion"/>
  </si>
  <si>
    <t>數量</t>
    <phoneticPr fontId="3" type="noConversion"/>
  </si>
  <si>
    <t>單價</t>
    <phoneticPr fontId="3" type="noConversion"/>
  </si>
  <si>
    <t>熱量:</t>
    <phoneticPr fontId="3" type="noConversion"/>
  </si>
  <si>
    <t>卡</t>
    <phoneticPr fontId="3" type="noConversion"/>
  </si>
  <si>
    <t>份數/EX</t>
    <phoneticPr fontId="3" type="noConversion"/>
  </si>
  <si>
    <t>主食</t>
    <phoneticPr fontId="3" type="noConversion"/>
  </si>
  <si>
    <t>3.5-4.5</t>
    <phoneticPr fontId="3" type="noConversion"/>
  </si>
  <si>
    <t>白</t>
    <phoneticPr fontId="3" type="noConversion"/>
  </si>
  <si>
    <t>脂肪</t>
    <phoneticPr fontId="3" type="noConversion"/>
  </si>
  <si>
    <t>油脂</t>
    <phoneticPr fontId="3" type="noConversion"/>
  </si>
  <si>
    <t>2.5-3</t>
    <phoneticPr fontId="3" type="noConversion"/>
  </si>
  <si>
    <t>飯</t>
    <phoneticPr fontId="3" type="noConversion"/>
  </si>
  <si>
    <t>1-1.5</t>
    <phoneticPr fontId="3" type="noConversion"/>
  </si>
  <si>
    <t>炒高麗菜</t>
    <phoneticPr fontId="3" type="noConversion"/>
  </si>
  <si>
    <t>玉米粒</t>
    <phoneticPr fontId="3" type="noConversion"/>
  </si>
  <si>
    <t>薑絲</t>
    <phoneticPr fontId="3" type="noConversion"/>
  </si>
  <si>
    <t>顆</t>
    <phoneticPr fontId="3" type="noConversion"/>
  </si>
  <si>
    <t>滷包</t>
    <phoneticPr fontId="3" type="noConversion"/>
  </si>
  <si>
    <t>小包</t>
    <phoneticPr fontId="3" type="noConversion"/>
  </si>
  <si>
    <t>木耳絲</t>
    <phoneticPr fontId="3" type="noConversion"/>
  </si>
  <si>
    <t>每人平均</t>
    <phoneticPr fontId="3" type="noConversion"/>
  </si>
  <si>
    <t xml:space="preserve"> </t>
    <phoneticPr fontId="3" type="noConversion"/>
  </si>
  <si>
    <t>紫菜蛋花湯</t>
    <phoneticPr fontId="3" type="noConversion"/>
  </si>
  <si>
    <t>蔥珠</t>
    <phoneticPr fontId="3" type="noConversion"/>
  </si>
  <si>
    <t>洋蔥大丁</t>
    <phoneticPr fontId="3" type="noConversion"/>
  </si>
  <si>
    <t>鮮香菇絲</t>
    <phoneticPr fontId="3" type="noConversion"/>
  </si>
  <si>
    <t>炒大白菜</t>
    <phoneticPr fontId="3" type="noConversion"/>
  </si>
  <si>
    <t>塊</t>
    <phoneticPr fontId="3" type="noConversion"/>
  </si>
  <si>
    <t>k</t>
    <phoneticPr fontId="3" type="noConversion"/>
  </si>
  <si>
    <t>絞肉</t>
    <phoneticPr fontId="3" type="noConversion"/>
  </si>
  <si>
    <t>包</t>
    <phoneticPr fontId="3" type="noConversion"/>
  </si>
  <si>
    <t>冬瓜磚</t>
    <phoneticPr fontId="3" type="noConversion"/>
  </si>
  <si>
    <t>水果</t>
    <phoneticPr fontId="3" type="noConversion"/>
  </si>
  <si>
    <t>本週用餐日數</t>
    <phoneticPr fontId="3" type="noConversion"/>
  </si>
  <si>
    <t>品名</t>
    <phoneticPr fontId="3" type="noConversion"/>
  </si>
  <si>
    <t>單位</t>
    <phoneticPr fontId="3" type="noConversion"/>
  </si>
  <si>
    <t>小計</t>
    <phoneticPr fontId="3" type="noConversion"/>
  </si>
  <si>
    <t>營養分析表</t>
    <phoneticPr fontId="3" type="noConversion"/>
  </si>
  <si>
    <t>營養基準建議</t>
    <phoneticPr fontId="3" type="noConversion"/>
  </si>
  <si>
    <t>豆腐</t>
    <phoneticPr fontId="3" type="noConversion"/>
  </si>
  <si>
    <t>蛋白質</t>
    <phoneticPr fontId="3" type="noConversion"/>
  </si>
  <si>
    <t>g</t>
    <phoneticPr fontId="3" type="noConversion"/>
  </si>
  <si>
    <t>蒜末共</t>
    <phoneticPr fontId="3" type="noConversion"/>
  </si>
  <si>
    <t>肉魚豆蛋</t>
    <phoneticPr fontId="3" type="noConversion"/>
  </si>
  <si>
    <t>米</t>
    <phoneticPr fontId="3" type="noConversion"/>
  </si>
  <si>
    <t>洋蔥片</t>
    <phoneticPr fontId="3" type="noConversion"/>
  </si>
  <si>
    <t>糖類</t>
    <phoneticPr fontId="3" type="noConversion"/>
  </si>
  <si>
    <t>蔬菜</t>
    <phoneticPr fontId="3" type="noConversion"/>
  </si>
  <si>
    <t>金針菇</t>
    <phoneticPr fontId="3" type="noConversion"/>
  </si>
  <si>
    <t>蒜末</t>
    <phoneticPr fontId="3" type="noConversion"/>
  </si>
  <si>
    <t>高麗菜片</t>
    <phoneticPr fontId="3" type="noConversion"/>
  </si>
  <si>
    <t>豆芽菜</t>
    <phoneticPr fontId="3" type="noConversion"/>
  </si>
  <si>
    <t>雞蛋</t>
    <phoneticPr fontId="3" type="noConversion"/>
  </si>
  <si>
    <t>大白菜段</t>
    <phoneticPr fontId="3" type="noConversion"/>
  </si>
  <si>
    <t>大黃瓜片</t>
    <phoneticPr fontId="3" type="noConversion"/>
  </si>
  <si>
    <t>雞腿丁</t>
    <phoneticPr fontId="3" type="noConversion"/>
  </si>
  <si>
    <t>油豆腐</t>
    <phoneticPr fontId="3" type="noConversion"/>
  </si>
  <si>
    <t>炒油菜</t>
    <phoneticPr fontId="3" type="noConversion"/>
  </si>
  <si>
    <t>紫菜</t>
    <phoneticPr fontId="3" type="noConversion"/>
  </si>
  <si>
    <t>小黃瓜片</t>
    <phoneticPr fontId="3" type="noConversion"/>
  </si>
  <si>
    <t>炒四色</t>
    <phoneticPr fontId="2" type="noConversion"/>
  </si>
  <si>
    <t>馬鈴薯小丁</t>
    <phoneticPr fontId="2" type="noConversion"/>
  </si>
  <si>
    <t>紅蘿蔔小丁</t>
    <phoneticPr fontId="2" type="noConversion"/>
  </si>
  <si>
    <t>玉米粒</t>
    <phoneticPr fontId="2" type="noConversion"/>
  </si>
  <si>
    <t>絞肉</t>
    <phoneticPr fontId="2" type="noConversion"/>
  </si>
  <si>
    <t>洋蔥小丁</t>
    <phoneticPr fontId="2" type="noConversion"/>
  </si>
  <si>
    <t>紅蘿蔔大丁</t>
    <phoneticPr fontId="3" type="noConversion"/>
  </si>
  <si>
    <t>紅蘿蔔絲</t>
    <phoneticPr fontId="3" type="noConversion"/>
  </si>
  <si>
    <t>紅蘿蔔片　</t>
    <phoneticPr fontId="3" type="noConversion"/>
  </si>
  <si>
    <t>小計</t>
    <phoneticPr fontId="3" type="noConversion"/>
  </si>
  <si>
    <t>品名</t>
    <phoneticPr fontId="3" type="noConversion"/>
  </si>
  <si>
    <t>營養分析表</t>
    <phoneticPr fontId="3" type="noConversion"/>
  </si>
  <si>
    <t>熱量:</t>
    <phoneticPr fontId="3" type="noConversion"/>
  </si>
  <si>
    <t>主食</t>
    <phoneticPr fontId="3" type="noConversion"/>
  </si>
  <si>
    <t>3.5-4.5</t>
    <phoneticPr fontId="3" type="noConversion"/>
  </si>
  <si>
    <t>脂肪</t>
    <phoneticPr fontId="3" type="noConversion"/>
  </si>
  <si>
    <t>小黃瓜大丁</t>
    <phoneticPr fontId="3" type="noConversion"/>
  </si>
  <si>
    <t>油脂</t>
    <phoneticPr fontId="3" type="noConversion"/>
  </si>
  <si>
    <t>2.5-3</t>
    <phoneticPr fontId="3" type="noConversion"/>
  </si>
  <si>
    <t>水果</t>
    <phoneticPr fontId="3" type="noConversion"/>
  </si>
  <si>
    <t>營養基準建議</t>
    <phoneticPr fontId="3" type="noConversion"/>
  </si>
  <si>
    <t>蛋白質</t>
    <phoneticPr fontId="3" type="noConversion"/>
  </si>
  <si>
    <t>g</t>
    <phoneticPr fontId="3" type="noConversion"/>
  </si>
  <si>
    <t>脂肪</t>
    <phoneticPr fontId="3" type="noConversion"/>
  </si>
  <si>
    <t>g</t>
    <phoneticPr fontId="3" type="noConversion"/>
  </si>
  <si>
    <t>肉魚豆蛋</t>
    <phoneticPr fontId="3" type="noConversion"/>
  </si>
  <si>
    <t>糖類</t>
    <phoneticPr fontId="3" type="noConversion"/>
  </si>
  <si>
    <t>油脂</t>
    <phoneticPr fontId="3" type="noConversion"/>
  </si>
  <si>
    <t>2.5-3</t>
    <phoneticPr fontId="3" type="noConversion"/>
  </si>
  <si>
    <t>蔬菜</t>
    <phoneticPr fontId="3" type="noConversion"/>
  </si>
  <si>
    <t>1-1.5</t>
    <phoneticPr fontId="3" type="noConversion"/>
  </si>
  <si>
    <t>水果</t>
    <phoneticPr fontId="3" type="noConversion"/>
  </si>
  <si>
    <t>熱量:</t>
    <phoneticPr fontId="3" type="noConversion"/>
  </si>
  <si>
    <t>卡</t>
    <phoneticPr fontId="3" type="noConversion"/>
  </si>
  <si>
    <t>份數/EX</t>
    <phoneticPr fontId="3" type="noConversion"/>
  </si>
  <si>
    <t>營養基準建議</t>
    <phoneticPr fontId="3" type="noConversion"/>
  </si>
  <si>
    <t>蛋白質</t>
    <phoneticPr fontId="3" type="noConversion"/>
  </si>
  <si>
    <t>主食</t>
    <phoneticPr fontId="3" type="noConversion"/>
  </si>
  <si>
    <t>3.5-4.5</t>
    <phoneticPr fontId="3" type="noConversion"/>
  </si>
  <si>
    <t>芹菜珠</t>
    <phoneticPr fontId="3" type="noConversion"/>
  </si>
  <si>
    <t>南瓜大丁</t>
    <phoneticPr fontId="3" type="noConversion"/>
  </si>
  <si>
    <t xml:space="preserve"> </t>
    <phoneticPr fontId="3" type="noConversion"/>
  </si>
  <si>
    <t>馬鈴薯大丁</t>
    <phoneticPr fontId="3" type="noConversion"/>
  </si>
  <si>
    <t>蒜碎</t>
    <phoneticPr fontId="3" type="noConversion"/>
  </si>
  <si>
    <t>中排骨</t>
    <phoneticPr fontId="3" type="noConversion"/>
  </si>
  <si>
    <t>三色豆</t>
    <phoneticPr fontId="3" type="noConversion"/>
  </si>
  <si>
    <t>肉片</t>
    <phoneticPr fontId="3" type="noConversion"/>
  </si>
  <si>
    <t>&gt;22</t>
    <phoneticPr fontId="3" type="noConversion"/>
  </si>
  <si>
    <t>隻</t>
    <phoneticPr fontId="3" type="noConversion"/>
  </si>
  <si>
    <t>炒美生菜</t>
    <phoneticPr fontId="3" type="noConversion"/>
  </si>
  <si>
    <t>美生菜段</t>
    <phoneticPr fontId="3" type="noConversion"/>
  </si>
  <si>
    <t>盒</t>
    <phoneticPr fontId="3" type="noConversion"/>
  </si>
  <si>
    <t>黃金咖哩</t>
    <phoneticPr fontId="3" type="noConversion"/>
  </si>
  <si>
    <t>咖哩粉</t>
    <phoneticPr fontId="3" type="noConversion"/>
  </si>
  <si>
    <t>香菇肉羹飯</t>
    <phoneticPr fontId="3" type="noConversion"/>
  </si>
  <si>
    <t>味噌湯</t>
    <phoneticPr fontId="3" type="noConversion"/>
  </si>
  <si>
    <t>雞蛋</t>
    <phoneticPr fontId="3" type="noConversion"/>
  </si>
  <si>
    <t>紅燒獅子頭</t>
    <phoneticPr fontId="3" type="noConversion"/>
  </si>
  <si>
    <t>顆</t>
    <phoneticPr fontId="3" type="noConversion"/>
  </si>
  <si>
    <t>蔥</t>
    <phoneticPr fontId="3" type="noConversion"/>
  </si>
  <si>
    <t>高麗菜粗絲</t>
    <phoneticPr fontId="3" type="noConversion"/>
  </si>
  <si>
    <t>洋蔥大丁</t>
    <phoneticPr fontId="3" type="noConversion"/>
  </si>
  <si>
    <t>洋蔥絲</t>
    <phoneticPr fontId="3" type="noConversion"/>
  </si>
  <si>
    <t>蔬食日</t>
    <phoneticPr fontId="2" type="noConversion"/>
  </si>
  <si>
    <t>鮮筍片</t>
    <phoneticPr fontId="3" type="noConversion"/>
  </si>
  <si>
    <t>油泡</t>
    <phoneticPr fontId="3" type="noConversion"/>
  </si>
  <si>
    <t>玉米滑蛋粥</t>
    <phoneticPr fontId="3" type="noConversion"/>
  </si>
  <si>
    <t>五榖米</t>
    <phoneticPr fontId="3" type="noConversion"/>
  </si>
  <si>
    <t>五</t>
    <phoneticPr fontId="3" type="noConversion"/>
  </si>
  <si>
    <t>榖</t>
    <phoneticPr fontId="3" type="noConversion"/>
  </si>
  <si>
    <t>冬瓜排骨湯</t>
    <phoneticPr fontId="3" type="noConversion"/>
  </si>
  <si>
    <t>冬瓜塊</t>
    <phoneticPr fontId="3" type="noConversion"/>
  </si>
  <si>
    <t>仙草蜜</t>
    <phoneticPr fontId="3" type="noConversion"/>
  </si>
  <si>
    <t>k</t>
    <phoneticPr fontId="3" type="noConversion"/>
  </si>
  <si>
    <t>蔬菜鹹粥</t>
    <phoneticPr fontId="3" type="noConversion"/>
  </si>
  <si>
    <t>洋蔥大丁</t>
    <phoneticPr fontId="3" type="noConversion"/>
  </si>
  <si>
    <t>綠豆-提前一天送</t>
    <phoneticPr fontId="3" type="noConversion"/>
  </si>
  <si>
    <t>爆漿雞丁</t>
    <phoneticPr fontId="3" type="noConversion"/>
  </si>
  <si>
    <t>桂冠-肉包</t>
    <phoneticPr fontId="3" type="noConversion"/>
  </si>
  <si>
    <t>中骨</t>
    <phoneticPr fontId="3" type="noConversion"/>
  </si>
  <si>
    <t>芹珠切珠</t>
    <phoneticPr fontId="3" type="noConversion"/>
  </si>
  <si>
    <t>蕃茄蛋花湯</t>
    <phoneticPr fontId="3" type="noConversion"/>
  </si>
  <si>
    <t>木耳絲　</t>
    <phoneticPr fontId="3" type="noConversion"/>
  </si>
  <si>
    <t>大骨</t>
    <phoneticPr fontId="3" type="noConversion"/>
  </si>
  <si>
    <t>蕃茄切中丁</t>
    <phoneticPr fontId="3" type="noConversion"/>
  </si>
  <si>
    <t>芹菜切珠</t>
    <phoneticPr fontId="3" type="noConversion"/>
  </si>
  <si>
    <t>味噌</t>
    <phoneticPr fontId="3" type="noConversion"/>
  </si>
  <si>
    <t>(素)獅子頭</t>
    <phoneticPr fontId="3" type="noConversion"/>
  </si>
  <si>
    <t>薑母片</t>
    <phoneticPr fontId="3" type="noConversion"/>
  </si>
  <si>
    <t>k</t>
    <phoneticPr fontId="3" type="noConversion"/>
  </si>
  <si>
    <t>蘑菇雞丁</t>
    <phoneticPr fontId="3" type="noConversion"/>
  </si>
  <si>
    <t>蘑菇醬自備</t>
    <phoneticPr fontId="3" type="noConversion"/>
  </si>
  <si>
    <t>冬粉</t>
    <phoneticPr fontId="3" type="noConversion"/>
  </si>
  <si>
    <t>水果用餐日數</t>
  </si>
  <si>
    <t>韭菜炒豆干</t>
    <phoneticPr fontId="3" type="noConversion"/>
  </si>
  <si>
    <t>鐵板蔬菜</t>
    <phoneticPr fontId="3" type="noConversion"/>
  </si>
  <si>
    <t>炸豆包1/4切</t>
    <phoneticPr fontId="3" type="noConversion"/>
  </si>
  <si>
    <t>豆薯蛋花湯</t>
    <phoneticPr fontId="3" type="noConversion"/>
  </si>
  <si>
    <t>紅蘿蔔絲</t>
    <phoneticPr fontId="2" type="noConversion"/>
  </si>
  <si>
    <t>紅燒什錦</t>
    <phoneticPr fontId="3" type="noConversion"/>
  </si>
  <si>
    <t>乾龍瓜花</t>
    <phoneticPr fontId="3" type="noConversion"/>
  </si>
  <si>
    <t>滷蛋</t>
    <phoneticPr fontId="3" type="noConversion"/>
  </si>
  <si>
    <t>鮮筍排骨湯</t>
    <phoneticPr fontId="3" type="noConversion"/>
  </si>
  <si>
    <t>玉米炒四色</t>
    <phoneticPr fontId="3" type="noConversion"/>
  </si>
  <si>
    <t>馬鈴薯小丁</t>
    <phoneticPr fontId="3" type="noConversion"/>
  </si>
  <si>
    <t>本校一律使用國產豬肉食材</t>
    <phoneticPr fontId="3" type="noConversion"/>
  </si>
  <si>
    <t>本校一律使用國產豬肉食材</t>
    <phoneticPr fontId="3" type="noConversion"/>
  </si>
  <si>
    <t>大白菜切</t>
    <phoneticPr fontId="3" type="noConversion"/>
  </si>
  <si>
    <t>菠蘿麵包</t>
    <phoneticPr fontId="3" type="noConversion"/>
  </si>
  <si>
    <t>菠蘿麵包</t>
    <phoneticPr fontId="3" type="noConversion"/>
  </si>
  <si>
    <t>義大利麵</t>
    <phoneticPr fontId="3" type="noConversion"/>
  </si>
  <si>
    <t>桂冠-奶皇包</t>
    <phoneticPr fontId="3" type="noConversion"/>
  </si>
  <si>
    <t>顆</t>
    <phoneticPr fontId="3" type="noConversion"/>
  </si>
  <si>
    <t>絞肉</t>
    <phoneticPr fontId="3" type="noConversion"/>
  </si>
  <si>
    <t>五味蘿蔔羹</t>
    <phoneticPr fontId="2" type="noConversion"/>
  </si>
  <si>
    <t>馬鈴薯排骨湯</t>
    <phoneticPr fontId="3" type="noConversion"/>
  </si>
  <si>
    <t>片</t>
    <phoneticPr fontId="3" type="noConversion"/>
  </si>
  <si>
    <t>白蘿蔔絲</t>
    <phoneticPr fontId="2" type="noConversion"/>
  </si>
  <si>
    <t>蒜末</t>
    <phoneticPr fontId="3" type="noConversion"/>
  </si>
  <si>
    <t>中排骨</t>
    <phoneticPr fontId="3" type="noConversion"/>
  </si>
  <si>
    <t>榖</t>
    <phoneticPr fontId="3" type="noConversion"/>
  </si>
  <si>
    <t>粗肉絲</t>
    <phoneticPr fontId="2" type="noConversion"/>
  </si>
  <si>
    <t>金針菇</t>
    <phoneticPr fontId="2" type="noConversion"/>
  </si>
  <si>
    <t>木耳絲</t>
    <phoneticPr fontId="3" type="noConversion"/>
  </si>
  <si>
    <t>k</t>
    <phoneticPr fontId="3" type="noConversion"/>
  </si>
  <si>
    <t>白</t>
    <phoneticPr fontId="3" type="noConversion"/>
  </si>
  <si>
    <t>蒜末共</t>
    <phoneticPr fontId="3" type="noConversion"/>
  </si>
  <si>
    <t>包</t>
    <phoneticPr fontId="3" type="noConversion"/>
  </si>
  <si>
    <t>米</t>
    <phoneticPr fontId="3" type="noConversion"/>
  </si>
  <si>
    <t>飯</t>
    <phoneticPr fontId="3" type="noConversion"/>
  </si>
  <si>
    <t>雞蛋</t>
    <phoneticPr fontId="3" type="noConversion"/>
  </si>
  <si>
    <t>玉米粒</t>
    <phoneticPr fontId="3" type="noConversion"/>
  </si>
  <si>
    <t>玉米粒</t>
    <phoneticPr fontId="3" type="noConversion"/>
  </si>
  <si>
    <t>鐵板豆腐</t>
    <phoneticPr fontId="3" type="noConversion"/>
  </si>
  <si>
    <t>玉米炒蛋</t>
    <phoneticPr fontId="3" type="noConversion"/>
  </si>
  <si>
    <t>仙草蜜</t>
    <phoneticPr fontId="3" type="noConversion"/>
  </si>
  <si>
    <t>板豆腐</t>
    <phoneticPr fontId="3" type="noConversion"/>
  </si>
  <si>
    <t>大板</t>
    <phoneticPr fontId="3" type="noConversion"/>
  </si>
  <si>
    <t>冬瓜磚</t>
    <phoneticPr fontId="3" type="noConversion"/>
  </si>
  <si>
    <t>塊</t>
    <phoneticPr fontId="3" type="noConversion"/>
  </si>
  <si>
    <t>洋蔥片</t>
    <phoneticPr fontId="3" type="noConversion"/>
  </si>
  <si>
    <t>蒜末</t>
    <phoneticPr fontId="3" type="noConversion"/>
  </si>
  <si>
    <t>仙草</t>
    <phoneticPr fontId="3" type="noConversion"/>
  </si>
  <si>
    <t>紅蘿蔔片</t>
    <phoneticPr fontId="3" type="noConversion"/>
  </si>
  <si>
    <t>蔥切段</t>
    <phoneticPr fontId="3" type="noConversion"/>
  </si>
  <si>
    <t>麻油雞</t>
    <phoneticPr fontId="3" type="noConversion"/>
  </si>
  <si>
    <t>什錦河粉</t>
    <phoneticPr fontId="3" type="noConversion"/>
  </si>
  <si>
    <t>炒高麗菜</t>
    <phoneticPr fontId="3" type="noConversion"/>
  </si>
  <si>
    <t>味噌湯</t>
    <phoneticPr fontId="3" type="noConversion"/>
  </si>
  <si>
    <t>雞腿丁</t>
    <phoneticPr fontId="3" type="noConversion"/>
  </si>
  <si>
    <t>河粉</t>
    <phoneticPr fontId="3" type="noConversion"/>
  </si>
  <si>
    <t>高麗菜片</t>
    <phoneticPr fontId="3" type="noConversion"/>
  </si>
  <si>
    <t>k</t>
    <phoneticPr fontId="3" type="noConversion"/>
  </si>
  <si>
    <t>豆腐</t>
    <phoneticPr fontId="3" type="noConversion"/>
  </si>
  <si>
    <t>白</t>
    <phoneticPr fontId="3" type="noConversion"/>
  </si>
  <si>
    <t>高麗菜片</t>
    <phoneticPr fontId="3" type="noConversion"/>
  </si>
  <si>
    <t>豆芽菜</t>
    <phoneticPr fontId="3" type="noConversion"/>
  </si>
  <si>
    <t>蒜末</t>
    <phoneticPr fontId="3" type="noConversion"/>
  </si>
  <si>
    <t>包</t>
    <phoneticPr fontId="3" type="noConversion"/>
  </si>
  <si>
    <t>洋蔥小丁</t>
    <phoneticPr fontId="3" type="noConversion"/>
  </si>
  <si>
    <t>米</t>
    <phoneticPr fontId="3" type="noConversion"/>
  </si>
  <si>
    <t>薑母片</t>
    <phoneticPr fontId="3" type="noConversion"/>
  </si>
  <si>
    <t>木耳絲</t>
    <phoneticPr fontId="3" type="noConversion"/>
  </si>
  <si>
    <t>紅蘿蔔片</t>
    <phoneticPr fontId="3" type="noConversion"/>
  </si>
  <si>
    <t>味噌</t>
    <phoneticPr fontId="3" type="noConversion"/>
  </si>
  <si>
    <t>飯</t>
    <phoneticPr fontId="3" type="noConversion"/>
  </si>
  <si>
    <t>肉絲</t>
    <phoneticPr fontId="3" type="noConversion"/>
  </si>
  <si>
    <t>蔥切珠</t>
    <phoneticPr fontId="3" type="noConversion"/>
  </si>
  <si>
    <t>紅蘿蔔絲</t>
    <phoneticPr fontId="3" type="noConversion"/>
  </si>
  <si>
    <t>豆瓣醬.醬油.糖</t>
    <phoneticPr fontId="3" type="noConversion"/>
  </si>
  <si>
    <t>肉丁</t>
    <phoneticPr fontId="3" type="noConversion"/>
  </si>
  <si>
    <t>大白菜切</t>
    <phoneticPr fontId="3" type="noConversion"/>
  </si>
  <si>
    <t>k</t>
    <phoneticPr fontId="3" type="noConversion"/>
  </si>
  <si>
    <t>洋蔥</t>
    <phoneticPr fontId="3" type="noConversion"/>
  </si>
  <si>
    <t>馬鈴薯</t>
    <phoneticPr fontId="3" type="noConversion"/>
  </si>
  <si>
    <t>蔥</t>
    <phoneticPr fontId="3" type="noConversion"/>
  </si>
  <si>
    <t>油菜</t>
    <phoneticPr fontId="3" type="noConversion"/>
  </si>
  <si>
    <t>白蘿蔔</t>
    <phoneticPr fontId="3" type="noConversion"/>
  </si>
  <si>
    <t>洋蔥小丁</t>
    <phoneticPr fontId="3" type="noConversion"/>
  </si>
  <si>
    <t>紅蘿蔔絲　</t>
    <phoneticPr fontId="3" type="noConversion"/>
  </si>
  <si>
    <t>木耳絲</t>
    <phoneticPr fontId="2" type="noConversion"/>
  </si>
  <si>
    <t>K</t>
    <phoneticPr fontId="2" type="noConversion"/>
  </si>
  <si>
    <t>白蘿蔔大丁</t>
    <phoneticPr fontId="3" type="noConversion"/>
  </si>
  <si>
    <t>紅蘿蔔片</t>
    <phoneticPr fontId="3" type="noConversion"/>
  </si>
  <si>
    <t>白蘿蔔大丁</t>
    <phoneticPr fontId="3" type="noConversion"/>
  </si>
  <si>
    <t>粗絞肉</t>
    <phoneticPr fontId="3" type="noConversion"/>
  </si>
  <si>
    <t>蔬食日</t>
    <phoneticPr fontId="3" type="noConversion"/>
  </si>
  <si>
    <t>開學</t>
    <phoneticPr fontId="2" type="noConversion"/>
  </si>
  <si>
    <t>炒小白菜</t>
    <phoneticPr fontId="3" type="noConversion"/>
  </si>
  <si>
    <t>小白菜段</t>
    <phoneticPr fontId="3" type="noConversion"/>
  </si>
  <si>
    <t>炒清江菜</t>
    <phoneticPr fontId="3" type="noConversion"/>
  </si>
  <si>
    <t>清江菜段</t>
    <phoneticPr fontId="3" type="noConversion"/>
  </si>
  <si>
    <t>板</t>
    <phoneticPr fontId="3" type="noConversion"/>
  </si>
  <si>
    <t>香酥鯖魚</t>
    <phoneticPr fontId="3" type="noConversion"/>
  </si>
  <si>
    <t>鯖魚片cas</t>
    <phoneticPr fontId="3" type="noConversion"/>
  </si>
  <si>
    <t>絞肉</t>
    <phoneticPr fontId="3" type="noConversion"/>
  </si>
  <si>
    <t>蘿蔔排骨湯</t>
    <phoneticPr fontId="3" type="noConversion"/>
  </si>
  <si>
    <t>壽喜燒</t>
    <phoneticPr fontId="3" type="noConversion"/>
  </si>
  <si>
    <t>小肉片</t>
    <phoneticPr fontId="3" type="noConversion"/>
  </si>
  <si>
    <t>豆芽菜</t>
    <phoneticPr fontId="3" type="noConversion"/>
  </si>
  <si>
    <t>k</t>
    <phoneticPr fontId="3" type="noConversion"/>
  </si>
  <si>
    <t>洋蔥小丁</t>
    <phoneticPr fontId="3" type="noConversion"/>
  </si>
  <si>
    <t>k</t>
    <phoneticPr fontId="3" type="noConversion"/>
  </si>
  <si>
    <t>滷雞腿</t>
    <phoneticPr fontId="3" type="noConversion"/>
  </si>
  <si>
    <t>雞腿</t>
    <phoneticPr fontId="3" type="noConversion"/>
  </si>
  <si>
    <t>隻</t>
    <phoneticPr fontId="3" type="noConversion"/>
  </si>
  <si>
    <t>滷包</t>
    <phoneticPr fontId="3" type="noConversion"/>
  </si>
  <si>
    <t>小包</t>
    <phoneticPr fontId="3" type="noConversion"/>
  </si>
  <si>
    <t>玉米肉末</t>
    <phoneticPr fontId="3" type="noConversion"/>
  </si>
  <si>
    <t>螞蟻上樹</t>
    <phoneticPr fontId="3" type="noConversion"/>
  </si>
  <si>
    <t>番茄炒蛋</t>
    <phoneticPr fontId="3" type="noConversion"/>
  </si>
  <si>
    <t>雞蛋</t>
    <phoneticPr fontId="3" type="noConversion"/>
  </si>
  <si>
    <t>韭菜段</t>
    <phoneticPr fontId="3" type="noConversion"/>
  </si>
  <si>
    <t>豆干片</t>
    <phoneticPr fontId="3" type="noConversion"/>
  </si>
  <si>
    <t>雞腿丁</t>
    <phoneticPr fontId="3" type="noConversion"/>
  </si>
  <si>
    <t>小黄瓜大丁</t>
    <phoneticPr fontId="3" type="noConversion"/>
  </si>
  <si>
    <t>白蘿蔔大丁</t>
    <phoneticPr fontId="3" type="noConversion"/>
  </si>
  <si>
    <t>紅蘿蔔大丁</t>
    <phoneticPr fontId="3" type="noConversion"/>
  </si>
  <si>
    <t>木耳絲</t>
    <phoneticPr fontId="3" type="noConversion"/>
  </si>
  <si>
    <t>高麗菜粗絲</t>
    <phoneticPr fontId="3" type="noConversion"/>
  </si>
  <si>
    <t>紅蘿蔔絲</t>
    <phoneticPr fontId="3" type="noConversion"/>
  </si>
  <si>
    <t>高麗菜段</t>
    <phoneticPr fontId="3" type="noConversion"/>
  </si>
  <si>
    <t>油菜段</t>
    <phoneticPr fontId="3" type="noConversion"/>
  </si>
  <si>
    <t>豆薯絲</t>
    <phoneticPr fontId="3" type="noConversion"/>
  </si>
  <si>
    <t>冬瓜片</t>
    <phoneticPr fontId="3" type="noConversion"/>
  </si>
  <si>
    <t>番茄中丁</t>
    <phoneticPr fontId="3" type="noConversion"/>
  </si>
  <si>
    <t>蔥切珠</t>
    <phoneticPr fontId="3" type="noConversion"/>
  </si>
  <si>
    <t>滷雞翅</t>
    <phoneticPr fontId="3" type="noConversion"/>
  </si>
  <si>
    <t>雞翅</t>
    <phoneticPr fontId="3" type="noConversion"/>
  </si>
  <si>
    <t>滷包</t>
    <phoneticPr fontId="3" type="noConversion"/>
  </si>
  <si>
    <t>蘿蔔麵筋</t>
    <phoneticPr fontId="3" type="noConversion"/>
  </si>
  <si>
    <t>炒大陸妹</t>
    <phoneticPr fontId="3" type="noConversion"/>
  </si>
  <si>
    <t>大陸妹段</t>
    <phoneticPr fontId="3" type="noConversion"/>
  </si>
  <si>
    <t>炒清江菜</t>
    <phoneticPr fontId="3" type="noConversion"/>
  </si>
  <si>
    <t>清江菜段</t>
    <phoneticPr fontId="3" type="noConversion"/>
  </si>
  <si>
    <t>k</t>
    <phoneticPr fontId="3" type="noConversion"/>
  </si>
  <si>
    <t>炒高麗菜</t>
    <phoneticPr fontId="3" type="noConversion"/>
  </si>
  <si>
    <t>大板</t>
    <phoneticPr fontId="3" type="noConversion"/>
  </si>
  <si>
    <t>義大利麵(自備)</t>
    <phoneticPr fontId="3" type="noConversion"/>
  </si>
  <si>
    <t>米血丁</t>
    <phoneticPr fontId="3" type="noConversion"/>
  </si>
  <si>
    <t>泡菜肉片</t>
    <phoneticPr fontId="3" type="noConversion"/>
  </si>
  <si>
    <t>小肉片</t>
    <phoneticPr fontId="3" type="noConversion"/>
  </si>
  <si>
    <t>泡菜</t>
    <phoneticPr fontId="3" type="noConversion"/>
  </si>
  <si>
    <t>高麗菜段</t>
    <phoneticPr fontId="3" type="noConversion"/>
  </si>
  <si>
    <t>京醬鴨肉</t>
    <phoneticPr fontId="3" type="noConversion"/>
  </si>
  <si>
    <t>鴨肉丁cas</t>
    <phoneticPr fontId="3" type="noConversion"/>
  </si>
  <si>
    <t>蔥段</t>
    <phoneticPr fontId="3" type="noConversion"/>
  </si>
  <si>
    <t>三杯雞丁</t>
    <phoneticPr fontId="3" type="noConversion"/>
  </si>
  <si>
    <t>雞腿丁</t>
    <phoneticPr fontId="3" type="noConversion"/>
  </si>
  <si>
    <t>蒜仁</t>
    <phoneticPr fontId="3" type="noConversion"/>
  </si>
  <si>
    <t>九層塔　</t>
    <phoneticPr fontId="3" type="noConversion"/>
  </si>
  <si>
    <t>薑片</t>
    <phoneticPr fontId="3" type="noConversion"/>
  </si>
  <si>
    <t>大滷麵</t>
    <phoneticPr fontId="3" type="noConversion"/>
  </si>
  <si>
    <t>菠蘿麵包</t>
    <phoneticPr fontId="3" type="noConversion"/>
  </si>
  <si>
    <t>菠蘿麵包</t>
    <phoneticPr fontId="3" type="noConversion"/>
  </si>
  <si>
    <t>肉片</t>
    <phoneticPr fontId="3" type="noConversion"/>
  </si>
  <si>
    <t>甜不辣小條</t>
    <phoneticPr fontId="3" type="noConversion"/>
  </si>
  <si>
    <t>k</t>
    <phoneticPr fontId="3" type="noConversion"/>
  </si>
  <si>
    <t>高麗菜片</t>
    <phoneticPr fontId="3" type="noConversion"/>
  </si>
  <si>
    <t>k</t>
    <phoneticPr fontId="3" type="noConversion"/>
  </si>
  <si>
    <t>秀珍魚丸</t>
    <phoneticPr fontId="3" type="noConversion"/>
  </si>
  <si>
    <t>k</t>
    <phoneticPr fontId="3" type="noConversion"/>
  </si>
  <si>
    <t>雞蛋</t>
    <phoneticPr fontId="3" type="noConversion"/>
  </si>
  <si>
    <t>k</t>
    <phoneticPr fontId="3" type="noConversion"/>
  </si>
  <si>
    <t>蔥切珠</t>
    <phoneticPr fontId="3" type="noConversion"/>
  </si>
  <si>
    <t>洋蔥片</t>
    <phoneticPr fontId="3" type="noConversion"/>
  </si>
  <si>
    <t>壽喜燒</t>
    <phoneticPr fontId="3" type="noConversion"/>
  </si>
  <si>
    <t>k</t>
    <phoneticPr fontId="3" type="noConversion"/>
  </si>
  <si>
    <t>豆芽菜</t>
    <phoneticPr fontId="3" type="noConversion"/>
  </si>
  <si>
    <t>金針菇</t>
    <phoneticPr fontId="3" type="noConversion"/>
  </si>
  <si>
    <t>小肉片</t>
    <phoneticPr fontId="3" type="noConversion"/>
  </si>
  <si>
    <t>紅蘿蔔絲</t>
    <phoneticPr fontId="3" type="noConversion"/>
  </si>
  <si>
    <t>柴魚片</t>
    <phoneticPr fontId="3" type="noConversion"/>
  </si>
  <si>
    <t>包</t>
    <phoneticPr fontId="3" type="noConversion"/>
  </si>
  <si>
    <t>檸檬愛玉</t>
    <phoneticPr fontId="3" type="noConversion"/>
  </si>
  <si>
    <t>檸檬原汁</t>
    <phoneticPr fontId="3" type="noConversion"/>
  </si>
  <si>
    <t>大罐</t>
    <phoneticPr fontId="3" type="noConversion"/>
  </si>
  <si>
    <t>愛玉</t>
    <phoneticPr fontId="3" type="noConversion"/>
  </si>
  <si>
    <t>K</t>
    <phoneticPr fontId="3" type="noConversion"/>
  </si>
  <si>
    <t>玉米炒四色</t>
    <phoneticPr fontId="3" type="noConversion"/>
  </si>
  <si>
    <t>玉米粒</t>
    <phoneticPr fontId="3" type="noConversion"/>
  </si>
  <si>
    <t>洋蔥小丁</t>
    <phoneticPr fontId="3" type="noConversion"/>
  </si>
  <si>
    <t>碎菜脯</t>
    <phoneticPr fontId="3" type="noConversion"/>
  </si>
  <si>
    <t>關東煮</t>
    <phoneticPr fontId="3" type="noConversion"/>
  </si>
  <si>
    <t>k</t>
    <phoneticPr fontId="3" type="noConversion"/>
  </si>
  <si>
    <t>玉米段</t>
    <phoneticPr fontId="3" type="noConversion"/>
  </si>
  <si>
    <t>油豆腐丁</t>
    <phoneticPr fontId="3" type="noConversion"/>
  </si>
  <si>
    <t>K</t>
    <phoneticPr fontId="3" type="noConversion"/>
  </si>
  <si>
    <t>香菜</t>
    <phoneticPr fontId="3" type="noConversion"/>
  </si>
  <si>
    <t>K</t>
    <phoneticPr fontId="3" type="noConversion"/>
  </si>
  <si>
    <t>蕃茄蛋花湯</t>
    <phoneticPr fontId="3" type="noConversion"/>
  </si>
  <si>
    <t>蕃茄切中丁</t>
    <phoneticPr fontId="3" type="noConversion"/>
  </si>
  <si>
    <t>雞蛋</t>
    <phoneticPr fontId="3" type="noConversion"/>
  </si>
  <si>
    <t>中骨</t>
    <phoneticPr fontId="3" type="noConversion"/>
  </si>
  <si>
    <t>芹珠切珠</t>
    <phoneticPr fontId="3" type="noConversion"/>
  </si>
  <si>
    <t>高麗菜段</t>
    <phoneticPr fontId="3" type="noConversion"/>
  </si>
  <si>
    <t>清燙大白菜</t>
    <phoneticPr fontId="3" type="noConversion"/>
  </si>
  <si>
    <t>瓜子肉</t>
    <phoneticPr fontId="3" type="noConversion"/>
  </si>
  <si>
    <t>桂冠-奶皇包</t>
    <phoneticPr fontId="3" type="noConversion"/>
  </si>
  <si>
    <t>冬瓜滷肉</t>
    <phoneticPr fontId="3" type="noConversion"/>
  </si>
  <si>
    <t>冬瓜大丁</t>
    <phoneticPr fontId="3" type="noConversion"/>
  </si>
  <si>
    <t>綠豆湯(提前一天送)</t>
    <phoneticPr fontId="3" type="noConversion"/>
  </si>
  <si>
    <t>香酥魚排</t>
    <phoneticPr fontId="3" type="noConversion"/>
  </si>
  <si>
    <t>菜脯蛋</t>
    <phoneticPr fontId="3" type="noConversion"/>
  </si>
  <si>
    <t>刺瓜什錦</t>
    <phoneticPr fontId="3" type="noConversion"/>
  </si>
  <si>
    <t>絞瓜</t>
    <phoneticPr fontId="3" type="noConversion"/>
  </si>
  <si>
    <t>雞蛋</t>
  </si>
  <si>
    <t>k</t>
  </si>
  <si>
    <t>粗肉絲</t>
  </si>
  <si>
    <t>大白菜段</t>
  </si>
  <si>
    <t>紅蘿蔔絲</t>
  </si>
  <si>
    <t>木耳絲</t>
  </si>
  <si>
    <t>蔥珠</t>
  </si>
  <si>
    <t>蒜末</t>
  </si>
  <si>
    <t>包</t>
  </si>
  <si>
    <t>鮮筍絲</t>
  </si>
  <si>
    <t>鮮香菇絲</t>
  </si>
  <si>
    <t>水鯊魚片</t>
    <phoneticPr fontId="3" type="noConversion"/>
  </si>
  <si>
    <t>桂冠-奶皇包</t>
    <phoneticPr fontId="3" type="noConversion"/>
  </si>
  <si>
    <t>奶皇包-桂冠</t>
    <phoneticPr fontId="3" type="noConversion"/>
  </si>
  <si>
    <t>油麵  (另計)</t>
    <phoneticPr fontId="3" type="noConversion"/>
  </si>
  <si>
    <t>斤</t>
    <phoneticPr fontId="3" type="noConversion"/>
  </si>
  <si>
    <t>冬瓜磚提前一天</t>
    <phoneticPr fontId="3" type="noConversion"/>
  </si>
  <si>
    <t>小粉圓提前一天</t>
    <phoneticPr fontId="3" type="noConversion"/>
  </si>
  <si>
    <t>炒青花菜</t>
    <phoneticPr fontId="3" type="noConversion"/>
  </si>
  <si>
    <t>冷凍青花菜切</t>
    <phoneticPr fontId="3" type="noConversion"/>
  </si>
  <si>
    <t>冬瓜粉圓(提前一天送)</t>
    <phoneticPr fontId="3" type="noConversion"/>
  </si>
  <si>
    <t>原</t>
    <phoneticPr fontId="2" type="noConversion"/>
  </si>
  <si>
    <t>味</t>
    <phoneticPr fontId="2" type="noConversion"/>
  </si>
  <si>
    <t>優</t>
    <phoneticPr fontId="2" type="noConversion"/>
  </si>
  <si>
    <t>酪</t>
    <phoneticPr fontId="2" type="noConversion"/>
  </si>
  <si>
    <t>乳</t>
    <phoneticPr fontId="2" type="noConversion"/>
  </si>
  <si>
    <t>高</t>
    <phoneticPr fontId="3" type="noConversion"/>
  </si>
  <si>
    <t>鈣</t>
    <phoneticPr fontId="3" type="noConversion"/>
  </si>
  <si>
    <t>保</t>
    <phoneticPr fontId="3" type="noConversion"/>
  </si>
  <si>
    <t>久</t>
    <phoneticPr fontId="3" type="noConversion"/>
  </si>
  <si>
    <t>乳</t>
    <phoneticPr fontId="3" type="noConversion"/>
  </si>
  <si>
    <t>鮮</t>
    <phoneticPr fontId="3" type="noConversion"/>
  </si>
  <si>
    <t>奶</t>
    <phoneticPr fontId="3" type="noConversion"/>
  </si>
  <si>
    <t>台南 東原國中  110學年度午餐營養設計表</t>
    <phoneticPr fontId="3" type="noConversion"/>
  </si>
  <si>
    <t>台南 東原國中 110學年度午餐營養設計表</t>
    <phoneticPr fontId="3" type="noConversion"/>
  </si>
  <si>
    <t>主任:</t>
    <phoneticPr fontId="2" type="noConversion"/>
  </si>
  <si>
    <t>午餐執秘:</t>
    <phoneticPr fontId="2" type="noConversion"/>
  </si>
  <si>
    <t>校長: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</si>
</sst>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0.0_ "/>
    <numFmt numFmtId="178" formatCode="m&quot;月&quot;d&quot;日&quot;"/>
    <numFmt numFmtId="179" formatCode="aaaa"/>
    <numFmt numFmtId="180" formatCode="0.00_ "/>
  </numFmts>
  <fonts count="33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sz val="16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30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</font>
    <font>
      <sz val="24"/>
      <color theme="1"/>
      <name val="新細明體"/>
      <family val="1"/>
      <charset val="136"/>
      <scheme val="minor"/>
    </font>
    <font>
      <u/>
      <sz val="24"/>
      <color theme="1"/>
      <name val="新細明體"/>
      <family val="1"/>
      <charset val="136"/>
      <scheme val="minor"/>
    </font>
    <font>
      <sz val="22"/>
      <color theme="1"/>
      <name val="新細明體"/>
      <family val="1"/>
      <charset val="136"/>
      <scheme val="minor"/>
    </font>
    <font>
      <sz val="24"/>
      <color theme="1"/>
      <name val="新細明體"/>
      <family val="1"/>
      <charset val="136"/>
    </font>
    <font>
      <sz val="18"/>
      <color theme="1"/>
      <name val="新細明體"/>
      <family val="1"/>
      <charset val="136"/>
      <scheme val="minor"/>
    </font>
    <font>
      <sz val="9"/>
      <color theme="1"/>
      <name val="新細明體"/>
      <family val="1"/>
      <charset val="136"/>
      <scheme val="minor"/>
    </font>
    <font>
      <u/>
      <sz val="26"/>
      <color theme="1"/>
      <name val="新細明體"/>
      <family val="1"/>
      <charset val="136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4">
    <xf numFmtId="0" fontId="0" fillId="0" borderId="0"/>
    <xf numFmtId="0" fontId="1" fillId="0" borderId="0"/>
    <xf numFmtId="0" fontId="1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7" borderId="17" applyNumberFormat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" fillId="18" borderId="1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17" applyNumberFormat="0" applyAlignment="0" applyProtection="0">
      <alignment vertical="center"/>
    </xf>
    <xf numFmtId="0" fontId="19" fillId="17" borderId="23" applyNumberFormat="0" applyAlignment="0" applyProtection="0">
      <alignment vertical="center"/>
    </xf>
    <xf numFmtId="0" fontId="20" fillId="23" borderId="24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151">
    <xf numFmtId="0" fontId="0" fillId="0" borderId="0" xfId="0"/>
    <xf numFmtId="0" fontId="5" fillId="0" borderId="6" xfId="0" applyNumberFormat="1" applyFont="1" applyFill="1" applyBorder="1" applyAlignment="1">
      <alignment horizontal="left" vertical="center" shrinkToFit="1"/>
    </xf>
    <xf numFmtId="0" fontId="5" fillId="0" borderId="4" xfId="0" applyFont="1" applyFill="1" applyBorder="1" applyAlignment="1">
      <alignment horizontal="left" vertical="center" shrinkToFit="1"/>
    </xf>
    <xf numFmtId="0" fontId="5" fillId="0" borderId="8" xfId="0" applyNumberFormat="1" applyFont="1" applyFill="1" applyBorder="1" applyAlignment="1">
      <alignment horizontal="left" vertical="center" shrinkToFit="1"/>
    </xf>
    <xf numFmtId="0" fontId="24" fillId="0" borderId="0" xfId="1" applyFont="1" applyFill="1" applyAlignment="1">
      <alignment shrinkToFit="1"/>
    </xf>
    <xf numFmtId="0" fontId="25" fillId="0" borderId="0" xfId="1" applyFont="1" applyFill="1" applyAlignment="1">
      <alignment shrinkToFit="1"/>
    </xf>
    <xf numFmtId="0" fontId="27" fillId="0" borderId="0" xfId="1" applyFont="1" applyFill="1" applyBorder="1" applyAlignment="1">
      <alignment horizontal="left" shrinkToFit="1"/>
    </xf>
    <xf numFmtId="176" fontId="27" fillId="0" borderId="0" xfId="1" applyNumberFormat="1" applyFont="1" applyFill="1" applyBorder="1" applyAlignment="1">
      <alignment horizontal="left" shrinkToFit="1"/>
    </xf>
    <xf numFmtId="177" fontId="27" fillId="0" borderId="0" xfId="1" applyNumberFormat="1" applyFont="1" applyFill="1" applyBorder="1" applyAlignment="1">
      <alignment horizontal="center" shrinkToFit="1"/>
    </xf>
    <xf numFmtId="0" fontId="26" fillId="0" borderId="0" xfId="1" applyFont="1" applyFill="1" applyBorder="1" applyAlignment="1">
      <alignment shrinkToFit="1"/>
    </xf>
    <xf numFmtId="0" fontId="26" fillId="0" borderId="2" xfId="1" applyFont="1" applyFill="1" applyBorder="1" applyAlignment="1">
      <alignment horizontal="center" vertical="center" shrinkToFit="1"/>
    </xf>
    <xf numFmtId="0" fontId="26" fillId="0" borderId="3" xfId="1" applyFont="1" applyFill="1" applyBorder="1" applyAlignment="1">
      <alignment vertical="center" shrinkToFit="1"/>
    </xf>
    <xf numFmtId="0" fontId="26" fillId="0" borderId="3" xfId="1" applyFont="1" applyFill="1" applyBorder="1" applyAlignment="1">
      <alignment horizontal="center" vertical="center" shrinkToFit="1"/>
    </xf>
    <xf numFmtId="177" fontId="26" fillId="0" borderId="3" xfId="1" applyNumberFormat="1" applyFont="1" applyFill="1" applyBorder="1" applyAlignment="1">
      <alignment horizontal="center" vertical="center" shrinkToFit="1"/>
    </xf>
    <xf numFmtId="0" fontId="26" fillId="0" borderId="2" xfId="1" applyFont="1" applyFill="1" applyBorder="1" applyAlignment="1">
      <alignment vertical="center" shrinkToFit="1"/>
    </xf>
    <xf numFmtId="0" fontId="26" fillId="0" borderId="6" xfId="1" applyFont="1" applyFill="1" applyBorder="1" applyAlignment="1">
      <alignment horizontal="center" vertical="center" shrinkToFit="1"/>
    </xf>
    <xf numFmtId="0" fontId="26" fillId="0" borderId="5" xfId="1" applyFont="1" applyFill="1" applyBorder="1" applyAlignment="1">
      <alignment vertical="center" shrinkToFit="1"/>
    </xf>
    <xf numFmtId="0" fontId="26" fillId="0" borderId="2" xfId="1" applyFont="1" applyFill="1" applyBorder="1" applyAlignment="1">
      <alignment horizontal="center" shrinkToFit="1"/>
    </xf>
    <xf numFmtId="0" fontId="26" fillId="0" borderId="8" xfId="1" applyFont="1" applyFill="1" applyBorder="1" applyAlignment="1">
      <alignment horizontal="center" shrinkToFit="1"/>
    </xf>
    <xf numFmtId="0" fontId="26" fillId="0" borderId="3" xfId="1" applyFont="1" applyFill="1" applyBorder="1" applyAlignment="1">
      <alignment horizontal="center" shrinkToFit="1"/>
    </xf>
    <xf numFmtId="1" fontId="5" fillId="0" borderId="7" xfId="0" applyNumberFormat="1" applyFont="1" applyFill="1" applyBorder="1" applyAlignment="1">
      <alignment horizontal="left" vertical="center" shrinkToFit="1"/>
    </xf>
    <xf numFmtId="0" fontId="5" fillId="0" borderId="5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178" fontId="26" fillId="0" borderId="8" xfId="1" applyNumberFormat="1" applyFont="1" applyFill="1" applyBorder="1" applyAlignment="1">
      <alignment horizontal="center" shrinkToFit="1"/>
    </xf>
    <xf numFmtId="0" fontId="26" fillId="0" borderId="4" xfId="1" applyFont="1" applyFill="1" applyBorder="1" applyAlignment="1">
      <alignment vertical="center" shrinkToFit="1"/>
    </xf>
    <xf numFmtId="0" fontId="26" fillId="0" borderId="9" xfId="1" applyFont="1" applyFill="1" applyBorder="1" applyAlignment="1">
      <alignment horizontal="center" vertical="center" shrinkToFit="1"/>
    </xf>
    <xf numFmtId="176" fontId="26" fillId="0" borderId="0" xfId="1" applyNumberFormat="1" applyFont="1" applyFill="1" applyBorder="1" applyAlignment="1">
      <alignment horizontal="center" vertical="center" shrinkToFit="1"/>
    </xf>
    <xf numFmtId="177" fontId="26" fillId="0" borderId="0" xfId="1" applyNumberFormat="1" applyFont="1" applyFill="1" applyBorder="1" applyAlignment="1">
      <alignment horizontal="center" vertical="center" shrinkToFit="1"/>
    </xf>
    <xf numFmtId="0" fontId="26" fillId="0" borderId="0" xfId="1" applyFont="1" applyFill="1" applyBorder="1" applyAlignment="1">
      <alignment horizontal="center" vertical="center" shrinkToFit="1"/>
    </xf>
    <xf numFmtId="0" fontId="26" fillId="0" borderId="9" xfId="1" applyFont="1" applyFill="1" applyBorder="1" applyAlignment="1">
      <alignment vertical="center" shrinkToFit="1"/>
    </xf>
    <xf numFmtId="0" fontId="26" fillId="0" borderId="10" xfId="1" applyFont="1" applyFill="1" applyBorder="1" applyAlignment="1">
      <alignment horizontal="center" vertical="center" shrinkToFit="1"/>
    </xf>
    <xf numFmtId="0" fontId="26" fillId="0" borderId="8" xfId="1" applyFont="1" applyFill="1" applyBorder="1" applyAlignment="1">
      <alignment vertical="center" shrinkToFit="1"/>
    </xf>
    <xf numFmtId="177" fontId="26" fillId="0" borderId="0" xfId="1" applyNumberFormat="1" applyFont="1" applyFill="1" applyBorder="1" applyAlignment="1">
      <alignment vertical="center" shrinkToFit="1"/>
    </xf>
    <xf numFmtId="0" fontId="26" fillId="0" borderId="0" xfId="1" applyFont="1" applyFill="1" applyBorder="1" applyAlignment="1">
      <alignment vertical="center" shrinkToFit="1"/>
    </xf>
    <xf numFmtId="177" fontId="26" fillId="0" borderId="9" xfId="1" applyNumberFormat="1" applyFont="1" applyFill="1" applyBorder="1" applyAlignment="1">
      <alignment vertical="center" shrinkToFit="1"/>
    </xf>
    <xf numFmtId="0" fontId="26" fillId="0" borderId="12" xfId="1" applyFont="1" applyFill="1" applyBorder="1" applyAlignment="1">
      <alignment horizontal="center" shrinkToFit="1"/>
    </xf>
    <xf numFmtId="0" fontId="5" fillId="0" borderId="9" xfId="0" applyNumberFormat="1" applyFont="1" applyFill="1" applyBorder="1" applyAlignment="1">
      <alignment horizontal="left" vertical="center" shrinkToFit="1"/>
    </xf>
    <xf numFmtId="0" fontId="5" fillId="0" borderId="11" xfId="0" applyNumberFormat="1" applyFont="1" applyFill="1" applyBorder="1" applyAlignment="1">
      <alignment horizontal="center" vertical="center" shrinkToFit="1"/>
    </xf>
    <xf numFmtId="0" fontId="5" fillId="0" borderId="4" xfId="0" applyNumberFormat="1" applyFont="1" applyFill="1" applyBorder="1" applyAlignment="1">
      <alignment horizontal="center" vertical="center" shrinkToFit="1"/>
    </xf>
    <xf numFmtId="0" fontId="5" fillId="0" borderId="12" xfId="0" applyNumberFormat="1" applyFont="1" applyFill="1" applyBorder="1" applyAlignment="1">
      <alignment horizontal="center" vertical="center" shrinkToFit="1"/>
    </xf>
    <xf numFmtId="179" fontId="26" fillId="0" borderId="8" xfId="1" applyNumberFormat="1" applyFont="1" applyFill="1" applyBorder="1" applyAlignment="1">
      <alignment horizontal="center" shrinkToFit="1"/>
    </xf>
    <xf numFmtId="0" fontId="5" fillId="0" borderId="0" xfId="0" applyNumberFormat="1" applyFont="1" applyFill="1" applyBorder="1" applyAlignment="1">
      <alignment horizontal="left" vertical="center" shrinkToFit="1"/>
    </xf>
    <xf numFmtId="0" fontId="5" fillId="0" borderId="10" xfId="0" applyNumberFormat="1" applyFont="1" applyFill="1" applyBorder="1" applyAlignment="1">
      <alignment horizontal="center" vertical="center" shrinkToFit="1"/>
    </xf>
    <xf numFmtId="0" fontId="5" fillId="0" borderId="8" xfId="0" applyNumberFormat="1" applyFont="1" applyFill="1" applyBorder="1" applyAlignment="1">
      <alignment horizontal="center" vertical="center" shrinkToFit="1"/>
    </xf>
    <xf numFmtId="0" fontId="26" fillId="0" borderId="8" xfId="1" applyFont="1" applyFill="1" applyBorder="1" applyAlignment="1">
      <alignment horizontal="left" vertical="center" shrinkToFit="1"/>
    </xf>
    <xf numFmtId="0" fontId="5" fillId="0" borderId="12" xfId="0" applyFont="1" applyFill="1" applyBorder="1" applyAlignment="1">
      <alignment horizontal="center" vertical="center" shrinkToFit="1"/>
    </xf>
    <xf numFmtId="1" fontId="5" fillId="0" borderId="0" xfId="0" applyNumberFormat="1" applyFont="1" applyFill="1" applyBorder="1" applyAlignment="1">
      <alignment horizontal="center" vertical="center" shrinkToFit="1"/>
    </xf>
    <xf numFmtId="0" fontId="26" fillId="0" borderId="13" xfId="1" applyFont="1" applyFill="1" applyBorder="1" applyAlignment="1">
      <alignment vertical="center" shrinkToFit="1"/>
    </xf>
    <xf numFmtId="0" fontId="26" fillId="0" borderId="1" xfId="1" applyFont="1" applyFill="1" applyBorder="1" applyAlignment="1">
      <alignment horizontal="center" vertical="center" shrinkToFit="1"/>
    </xf>
    <xf numFmtId="177" fontId="26" fillId="0" borderId="1" xfId="1" applyNumberFormat="1" applyFont="1" applyFill="1" applyBorder="1" applyAlignment="1">
      <alignment horizontal="center" vertical="center" shrinkToFit="1"/>
    </xf>
    <xf numFmtId="177" fontId="26" fillId="0" borderId="1" xfId="1" applyNumberFormat="1" applyFont="1" applyFill="1" applyBorder="1" applyAlignment="1">
      <alignment vertical="center" shrinkToFit="1"/>
    </xf>
    <xf numFmtId="0" fontId="26" fillId="0" borderId="1" xfId="1" applyFont="1" applyFill="1" applyBorder="1" applyAlignment="1">
      <alignment vertical="center" shrinkToFit="1"/>
    </xf>
    <xf numFmtId="176" fontId="26" fillId="0" borderId="1" xfId="1" applyNumberFormat="1" applyFont="1" applyFill="1" applyBorder="1" applyAlignment="1">
      <alignment horizontal="center" vertical="center" shrinkToFit="1"/>
    </xf>
    <xf numFmtId="0" fontId="26" fillId="0" borderId="4" xfId="1" applyFont="1" applyFill="1" applyBorder="1" applyAlignment="1">
      <alignment horizontal="center" shrinkToFit="1"/>
    </xf>
    <xf numFmtId="0" fontId="26" fillId="0" borderId="11" xfId="1" applyFont="1" applyFill="1" applyBorder="1" applyAlignment="1">
      <alignment horizontal="center" vertical="center" shrinkToFit="1"/>
    </xf>
    <xf numFmtId="179" fontId="26" fillId="0" borderId="13" xfId="1" applyNumberFormat="1" applyFont="1" applyFill="1" applyBorder="1" applyAlignment="1">
      <alignment horizontal="center" shrinkToFit="1"/>
    </xf>
    <xf numFmtId="0" fontId="26" fillId="0" borderId="14" xfId="1" applyFont="1" applyFill="1" applyBorder="1" applyAlignment="1">
      <alignment horizontal="center" vertical="center" shrinkToFit="1"/>
    </xf>
    <xf numFmtId="0" fontId="26" fillId="0" borderId="13" xfId="1" applyFont="1" applyFill="1" applyBorder="1" applyAlignment="1">
      <alignment horizontal="center" shrinkToFit="1"/>
    </xf>
    <xf numFmtId="0" fontId="26" fillId="0" borderId="15" xfId="1" applyFont="1" applyFill="1" applyBorder="1" applyAlignment="1">
      <alignment horizontal="center" shrinkToFit="1"/>
    </xf>
    <xf numFmtId="0" fontId="29" fillId="0" borderId="4" xfId="1" applyFont="1" applyFill="1" applyBorder="1" applyAlignment="1">
      <alignment vertical="center" shrinkToFit="1"/>
    </xf>
    <xf numFmtId="0" fontId="29" fillId="0" borderId="9" xfId="1" applyFont="1" applyFill="1" applyBorder="1" applyAlignment="1">
      <alignment horizontal="center" vertical="center" shrinkToFit="1"/>
    </xf>
    <xf numFmtId="176" fontId="29" fillId="0" borderId="0" xfId="1" applyNumberFormat="1" applyFont="1" applyFill="1" applyBorder="1" applyAlignment="1">
      <alignment horizontal="center" vertical="center" shrinkToFit="1"/>
    </xf>
    <xf numFmtId="177" fontId="29" fillId="0" borderId="9" xfId="1" applyNumberFormat="1" applyFont="1" applyFill="1" applyBorder="1" applyAlignment="1">
      <alignment horizontal="center" vertical="center" shrinkToFit="1"/>
    </xf>
    <xf numFmtId="0" fontId="29" fillId="0" borderId="9" xfId="1" applyFont="1" applyFill="1" applyBorder="1" applyAlignment="1">
      <alignment vertical="center" shrinkToFit="1"/>
    </xf>
    <xf numFmtId="0" fontId="26" fillId="0" borderId="4" xfId="1" applyFont="1" applyFill="1" applyBorder="1" applyAlignment="1">
      <alignment horizontal="left" vertical="center" shrinkToFit="1"/>
    </xf>
    <xf numFmtId="0" fontId="29" fillId="0" borderId="8" xfId="1" applyFont="1" applyFill="1" applyBorder="1" applyAlignment="1">
      <alignment vertical="center" shrinkToFit="1"/>
    </xf>
    <xf numFmtId="0" fontId="29" fillId="0" borderId="0" xfId="1" applyFont="1" applyFill="1" applyBorder="1" applyAlignment="1">
      <alignment horizontal="center" vertical="center" shrinkToFit="1"/>
    </xf>
    <xf numFmtId="177" fontId="29" fillId="0" borderId="0" xfId="1" applyNumberFormat="1" applyFont="1" applyFill="1" applyBorder="1" applyAlignment="1">
      <alignment horizontal="center" vertical="center" shrinkToFit="1"/>
    </xf>
    <xf numFmtId="0" fontId="29" fillId="0" borderId="0" xfId="1" applyFont="1" applyFill="1" applyBorder="1" applyAlignment="1">
      <alignment vertical="center" shrinkToFit="1"/>
    </xf>
    <xf numFmtId="0" fontId="29" fillId="0" borderId="10" xfId="1" applyFont="1" applyFill="1" applyBorder="1" applyAlignment="1">
      <alignment horizontal="center" vertical="center" shrinkToFit="1"/>
    </xf>
    <xf numFmtId="178" fontId="26" fillId="0" borderId="12" xfId="1" applyNumberFormat="1" applyFont="1" applyFill="1" applyBorder="1" applyAlignment="1">
      <alignment horizontal="center" shrinkToFit="1"/>
    </xf>
    <xf numFmtId="179" fontId="26" fillId="0" borderId="12" xfId="1" applyNumberFormat="1" applyFont="1" applyFill="1" applyBorder="1" applyAlignment="1">
      <alignment horizontal="center" shrinkToFit="1"/>
    </xf>
    <xf numFmtId="0" fontId="26" fillId="0" borderId="1" xfId="1" applyFont="1" applyFill="1" applyBorder="1" applyAlignment="1">
      <alignment shrinkToFit="1"/>
    </xf>
    <xf numFmtId="177" fontId="26" fillId="0" borderId="1" xfId="1" applyNumberFormat="1" applyFont="1" applyFill="1" applyBorder="1" applyAlignment="1">
      <alignment shrinkToFit="1"/>
    </xf>
    <xf numFmtId="0" fontId="5" fillId="0" borderId="13" xfId="0" applyNumberFormat="1" applyFont="1" applyFill="1" applyBorder="1" applyAlignment="1">
      <alignment horizontal="left" vertical="center" shrinkToFit="1"/>
    </xf>
    <xf numFmtId="1" fontId="5" fillId="0" borderId="1" xfId="0" applyNumberFormat="1" applyFont="1" applyFill="1" applyBorder="1" applyAlignment="1">
      <alignment horizontal="center" vertical="center" shrinkToFit="1"/>
    </xf>
    <xf numFmtId="0" fontId="5" fillId="0" borderId="14" xfId="0" applyNumberFormat="1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176" fontId="26" fillId="0" borderId="9" xfId="1" applyNumberFormat="1" applyFont="1" applyFill="1" applyBorder="1" applyAlignment="1">
      <alignment horizontal="center" vertical="center" shrinkToFit="1"/>
    </xf>
    <xf numFmtId="0" fontId="26" fillId="0" borderId="0" xfId="1" applyFont="1" applyFill="1" applyBorder="1" applyAlignment="1">
      <alignment horizontal="center" shrinkToFit="1"/>
    </xf>
    <xf numFmtId="0" fontId="26" fillId="0" borderId="0" xfId="1" applyNumberFormat="1" applyFont="1" applyFill="1" applyBorder="1" applyAlignment="1">
      <alignment shrinkToFit="1"/>
    </xf>
    <xf numFmtId="177" fontId="26" fillId="0" borderId="0" xfId="1" applyNumberFormat="1" applyFont="1" applyFill="1" applyBorder="1" applyAlignment="1">
      <alignment shrinkToFit="1"/>
    </xf>
    <xf numFmtId="0" fontId="26" fillId="0" borderId="0" xfId="1" applyNumberFormat="1" applyFont="1" applyFill="1" applyBorder="1" applyAlignment="1">
      <alignment horizontal="center" shrinkToFit="1"/>
    </xf>
    <xf numFmtId="180" fontId="26" fillId="0" borderId="0" xfId="1" applyNumberFormat="1" applyFont="1" applyFill="1" applyBorder="1" applyAlignment="1">
      <alignment horizontal="center" shrinkToFit="1"/>
    </xf>
    <xf numFmtId="0" fontId="30" fillId="0" borderId="0" xfId="0" applyFont="1" applyFill="1" applyAlignment="1">
      <alignment horizontal="center" vertical="center" shrinkToFit="1"/>
    </xf>
    <xf numFmtId="0" fontId="30" fillId="0" borderId="0" xfId="0" applyFont="1" applyFill="1" applyAlignment="1">
      <alignment vertical="center" shrinkToFit="1"/>
    </xf>
    <xf numFmtId="0" fontId="26" fillId="0" borderId="0" xfId="1" applyFont="1" applyFill="1" applyAlignment="1">
      <alignment shrinkToFit="1"/>
    </xf>
    <xf numFmtId="177" fontId="26" fillId="0" borderId="0" xfId="1" applyNumberFormat="1" applyFont="1" applyFill="1" applyAlignment="1">
      <alignment shrinkToFit="1"/>
    </xf>
    <xf numFmtId="0" fontId="26" fillId="0" borderId="0" xfId="1" applyFont="1" applyFill="1" applyAlignment="1">
      <alignment horizontal="left" shrinkToFit="1"/>
    </xf>
    <xf numFmtId="0" fontId="26" fillId="0" borderId="0" xfId="1" applyFont="1" applyFill="1" applyAlignment="1">
      <alignment horizontal="center" shrinkToFit="1"/>
    </xf>
    <xf numFmtId="0" fontId="28" fillId="0" borderId="0" xfId="1" applyFont="1" applyFill="1" applyAlignment="1">
      <alignment shrinkToFit="1"/>
    </xf>
    <xf numFmtId="177" fontId="24" fillId="0" borderId="0" xfId="1" applyNumberFormat="1" applyFont="1" applyFill="1" applyAlignment="1">
      <alignment shrinkToFit="1"/>
    </xf>
    <xf numFmtId="177" fontId="26" fillId="0" borderId="2" xfId="1" applyNumberFormat="1" applyFont="1" applyFill="1" applyBorder="1" applyAlignment="1">
      <alignment horizontal="center" vertical="center" shrinkToFit="1"/>
    </xf>
    <xf numFmtId="177" fontId="26" fillId="0" borderId="9" xfId="1" applyNumberFormat="1" applyFont="1" applyFill="1" applyBorder="1" applyAlignment="1">
      <alignment horizontal="center" vertical="center" shrinkToFit="1"/>
    </xf>
    <xf numFmtId="0" fontId="28" fillId="0" borderId="0" xfId="1" applyFont="1" applyFill="1" applyAlignment="1">
      <alignment horizontal="center" shrinkToFit="1"/>
    </xf>
    <xf numFmtId="177" fontId="31" fillId="0" borderId="9" xfId="1" applyNumberFormat="1" applyFont="1" applyFill="1" applyBorder="1" applyAlignment="1">
      <alignment vertical="center" shrinkToFit="1"/>
    </xf>
    <xf numFmtId="0" fontId="29" fillId="0" borderId="8" xfId="1" applyFont="1" applyFill="1" applyBorder="1" applyAlignment="1">
      <alignment horizontal="left" vertical="center" shrinkToFit="1"/>
    </xf>
    <xf numFmtId="0" fontId="26" fillId="0" borderId="8" xfId="1" applyFont="1" applyFill="1" applyBorder="1" applyAlignment="1">
      <alignment shrinkToFit="1"/>
    </xf>
    <xf numFmtId="177" fontId="29" fillId="0" borderId="0" xfId="1" applyNumberFormat="1" applyFont="1" applyFill="1" applyBorder="1" applyAlignment="1">
      <alignment vertical="center" shrinkToFit="1"/>
    </xf>
    <xf numFmtId="0" fontId="24" fillId="0" borderId="0" xfId="1" applyFont="1" applyFill="1" applyBorder="1" applyAlignment="1">
      <alignment shrinkToFit="1"/>
    </xf>
    <xf numFmtId="0" fontId="24" fillId="0" borderId="8" xfId="1" applyFont="1" applyFill="1" applyBorder="1" applyAlignment="1">
      <alignment shrinkToFit="1"/>
    </xf>
    <xf numFmtId="0" fontId="24" fillId="0" borderId="13" xfId="1" applyFont="1" applyFill="1" applyBorder="1" applyAlignment="1">
      <alignment shrinkToFit="1"/>
    </xf>
    <xf numFmtId="0" fontId="24" fillId="0" borderId="1" xfId="1" applyFont="1" applyFill="1" applyBorder="1" applyAlignment="1">
      <alignment shrinkToFit="1"/>
    </xf>
    <xf numFmtId="0" fontId="25" fillId="0" borderId="13" xfId="1" applyFont="1" applyFill="1" applyBorder="1" applyAlignment="1">
      <alignment shrinkToFit="1"/>
    </xf>
    <xf numFmtId="0" fontId="25" fillId="0" borderId="1" xfId="1" applyFont="1" applyFill="1" applyBorder="1" applyAlignment="1">
      <alignment shrinkToFit="1"/>
    </xf>
    <xf numFmtId="177" fontId="25" fillId="0" borderId="1" xfId="1" applyNumberFormat="1" applyFont="1" applyFill="1" applyBorder="1" applyAlignment="1">
      <alignment shrinkToFit="1"/>
    </xf>
    <xf numFmtId="0" fontId="29" fillId="0" borderId="1" xfId="1" applyFont="1" applyFill="1" applyBorder="1" applyAlignment="1">
      <alignment horizontal="center" vertical="center" shrinkToFit="1"/>
    </xf>
    <xf numFmtId="0" fontId="29" fillId="0" borderId="1" xfId="1" applyFont="1" applyFill="1" applyBorder="1" applyAlignment="1">
      <alignment vertical="center" shrinkToFit="1"/>
    </xf>
    <xf numFmtId="1" fontId="5" fillId="0" borderId="9" xfId="0" applyNumberFormat="1" applyFont="1" applyFill="1" applyBorder="1" applyAlignment="1">
      <alignment horizontal="center" vertical="center" shrinkToFit="1"/>
    </xf>
    <xf numFmtId="0" fontId="5" fillId="0" borderId="9" xfId="0" applyNumberFormat="1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176" fontId="26" fillId="0" borderId="4" xfId="1" applyNumberFormat="1" applyFont="1" applyFill="1" applyBorder="1" applyAlignment="1">
      <alignment vertical="center" shrinkToFit="1"/>
    </xf>
    <xf numFmtId="176" fontId="26" fillId="0" borderId="9" xfId="1" applyNumberFormat="1" applyFont="1" applyFill="1" applyBorder="1" applyAlignment="1">
      <alignment vertical="center" shrinkToFit="1"/>
    </xf>
    <xf numFmtId="176" fontId="27" fillId="0" borderId="8" xfId="1" applyNumberFormat="1" applyFont="1" applyFill="1" applyBorder="1" applyAlignment="1">
      <alignment horizontal="left" shrinkToFit="1"/>
    </xf>
    <xf numFmtId="0" fontId="26" fillId="0" borderId="4" xfId="1" applyFont="1" applyFill="1" applyBorder="1" applyAlignment="1">
      <alignment horizontal="center" vertical="center" shrinkToFit="1"/>
    </xf>
    <xf numFmtId="179" fontId="26" fillId="0" borderId="15" xfId="1" applyNumberFormat="1" applyFont="1" applyFill="1" applyBorder="1" applyAlignment="1">
      <alignment horizontal="center" shrinkToFit="1"/>
    </xf>
    <xf numFmtId="176" fontId="32" fillId="0" borderId="0" xfId="1" applyNumberFormat="1" applyFont="1" applyFill="1" applyBorder="1" applyAlignment="1">
      <alignment horizontal="left" shrinkToFit="1"/>
    </xf>
    <xf numFmtId="176" fontId="29" fillId="0" borderId="9" xfId="1" applyNumberFormat="1" applyFont="1" applyFill="1" applyBorder="1" applyAlignment="1">
      <alignment horizontal="center" vertical="center" shrinkToFit="1"/>
    </xf>
    <xf numFmtId="177" fontId="29" fillId="0" borderId="9" xfId="1" applyNumberFormat="1" applyFont="1" applyFill="1" applyBorder="1" applyAlignment="1">
      <alignment vertical="center" shrinkToFit="1"/>
    </xf>
    <xf numFmtId="0" fontId="26" fillId="0" borderId="1" xfId="1" applyFont="1" applyFill="1" applyBorder="1" applyAlignment="1">
      <alignment horizontal="center" shrinkToFit="1"/>
    </xf>
    <xf numFmtId="0" fontId="26" fillId="0" borderId="13" xfId="1" applyFont="1" applyFill="1" applyBorder="1" applyAlignment="1">
      <alignment shrinkToFit="1"/>
    </xf>
    <xf numFmtId="0" fontId="25" fillId="0" borderId="8" xfId="1" applyFont="1" applyFill="1" applyBorder="1" applyAlignment="1">
      <alignment shrinkToFit="1"/>
    </xf>
    <xf numFmtId="0" fontId="25" fillId="0" borderId="0" xfId="1" applyFont="1" applyFill="1" applyBorder="1" applyAlignment="1">
      <alignment shrinkToFit="1"/>
    </xf>
    <xf numFmtId="0" fontId="25" fillId="0" borderId="8" xfId="0" applyFont="1" applyFill="1" applyBorder="1"/>
    <xf numFmtId="0" fontId="25" fillId="0" borderId="0" xfId="0" applyFont="1" applyFill="1" applyBorder="1"/>
    <xf numFmtId="0" fontId="5" fillId="0" borderId="0" xfId="0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176" fontId="27" fillId="0" borderId="0" xfId="1" applyNumberFormat="1" applyFont="1" applyFill="1" applyBorder="1" applyAlignment="1">
      <alignment horizontal="center" shrinkToFit="1"/>
    </xf>
    <xf numFmtId="176" fontId="27" fillId="0" borderId="8" xfId="1" applyNumberFormat="1" applyFont="1" applyFill="1" applyBorder="1" applyAlignment="1">
      <alignment horizont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23" fillId="0" borderId="0" xfId="1" applyFont="1" applyFill="1" applyAlignment="1">
      <alignment horizontal="center" vertical="top" shrinkToFit="1"/>
    </xf>
    <xf numFmtId="0" fontId="26" fillId="0" borderId="0" xfId="1" applyFont="1" applyFill="1" applyBorder="1" applyAlignment="1">
      <alignment horizontal="center" shrinkToFit="1"/>
    </xf>
    <xf numFmtId="0" fontId="26" fillId="0" borderId="1" xfId="1" applyFont="1" applyFill="1" applyBorder="1" applyAlignment="1">
      <alignment horizontal="center" shrinkToFit="1"/>
    </xf>
    <xf numFmtId="0" fontId="28" fillId="0" borderId="6" xfId="1" applyFont="1" applyFill="1" applyBorder="1" applyAlignment="1">
      <alignment horizontal="center" vertical="center" shrinkToFit="1"/>
    </xf>
    <xf numFmtId="0" fontId="28" fillId="0" borderId="7" xfId="1" applyFont="1" applyFill="1" applyBorder="1" applyAlignment="1">
      <alignment horizontal="center" vertical="center" shrinkToFit="1"/>
    </xf>
    <xf numFmtId="0" fontId="28" fillId="0" borderId="5" xfId="1" applyFont="1" applyFill="1" applyBorder="1" applyAlignment="1">
      <alignment horizontal="center" vertical="center" shrinkToFit="1"/>
    </xf>
    <xf numFmtId="0" fontId="26" fillId="0" borderId="2" xfId="1" applyFont="1" applyFill="1" applyBorder="1" applyAlignment="1">
      <alignment horizontal="center" vertical="center" shrinkToFit="1"/>
    </xf>
    <xf numFmtId="0" fontId="26" fillId="0" borderId="6" xfId="1" applyFont="1" applyFill="1" applyBorder="1" applyAlignment="1">
      <alignment horizontal="center" vertical="center" shrinkToFit="1"/>
    </xf>
    <xf numFmtId="0" fontId="26" fillId="0" borderId="7" xfId="1" applyFont="1" applyFill="1" applyBorder="1" applyAlignment="1">
      <alignment horizontal="center" vertical="center" shrinkToFit="1"/>
    </xf>
    <xf numFmtId="0" fontId="26" fillId="0" borderId="5" xfId="1" applyFont="1" applyFill="1" applyBorder="1" applyAlignment="1">
      <alignment horizontal="center" vertical="center" shrinkToFit="1"/>
    </xf>
    <xf numFmtId="0" fontId="26" fillId="0" borderId="0" xfId="1" applyFont="1" applyFill="1" applyAlignment="1">
      <alignment horizontal="left" shrinkToFit="1"/>
    </xf>
    <xf numFmtId="0" fontId="26" fillId="0" borderId="0" xfId="1" applyFont="1" applyFill="1" applyAlignment="1">
      <alignment horizontal="center" shrinkToFit="1"/>
    </xf>
    <xf numFmtId="0" fontId="29" fillId="0" borderId="2" xfId="1" applyFont="1" applyFill="1" applyBorder="1" applyAlignment="1">
      <alignment horizontal="center" vertical="center" shrinkToFit="1"/>
    </xf>
    <xf numFmtId="0" fontId="29" fillId="0" borderId="6" xfId="1" applyFont="1" applyFill="1" applyBorder="1" applyAlignment="1">
      <alignment horizontal="center" vertical="center" shrinkToFit="1"/>
    </xf>
    <xf numFmtId="0" fontId="29" fillId="0" borderId="7" xfId="1" applyFont="1" applyFill="1" applyBorder="1" applyAlignment="1">
      <alignment horizontal="center" vertical="center" shrinkToFit="1"/>
    </xf>
    <xf numFmtId="0" fontId="29" fillId="0" borderId="5" xfId="1" applyFont="1" applyFill="1" applyBorder="1" applyAlignment="1">
      <alignment horizontal="center" vertical="center" shrinkToFit="1"/>
    </xf>
    <xf numFmtId="176" fontId="26" fillId="0" borderId="6" xfId="1" applyNumberFormat="1" applyFont="1" applyFill="1" applyBorder="1" applyAlignment="1">
      <alignment horizontal="center" vertical="center" shrinkToFit="1"/>
    </xf>
    <xf numFmtId="176" fontId="26" fillId="0" borderId="7" xfId="1" applyNumberFormat="1" applyFont="1" applyFill="1" applyBorder="1" applyAlignment="1">
      <alignment horizontal="center" vertical="center" shrinkToFit="1"/>
    </xf>
    <xf numFmtId="176" fontId="26" fillId="0" borderId="5" xfId="1" applyNumberFormat="1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</cellXfs>
  <cellStyles count="44">
    <cellStyle name="20% - 輔色1 2" xfId="3"/>
    <cellStyle name="20% - 輔色2 2" xfId="4"/>
    <cellStyle name="20% - 輔色3 2" xfId="5"/>
    <cellStyle name="20% - 輔色4 2" xfId="6"/>
    <cellStyle name="20% - 輔色5 2" xfId="7"/>
    <cellStyle name="20% - 輔色6 2" xfId="8"/>
    <cellStyle name="40% - 輔色1 2" xfId="9"/>
    <cellStyle name="40% - 輔色2 2" xfId="10"/>
    <cellStyle name="40% - 輔色3 2" xfId="11"/>
    <cellStyle name="40% - 輔色4 2" xfId="12"/>
    <cellStyle name="40% - 輔色5 2" xfId="13"/>
    <cellStyle name="40% - 輔色6 2" xfId="14"/>
    <cellStyle name="60% - 輔色1 2" xfId="15"/>
    <cellStyle name="60% - 輔色2 2" xfId="16"/>
    <cellStyle name="60% - 輔色3 2" xfId="17"/>
    <cellStyle name="60% - 輔色4 2" xfId="18"/>
    <cellStyle name="60% - 輔色5 2" xfId="19"/>
    <cellStyle name="60% - 輔色6 2" xfId="20"/>
    <cellStyle name="一般" xfId="0" builtinId="0"/>
    <cellStyle name="一般 4" xfId="2"/>
    <cellStyle name="一般_菜單格式範本" xfId="1"/>
    <cellStyle name="中等 2" xfId="21"/>
    <cellStyle name="合計 2" xfId="22"/>
    <cellStyle name="好 2" xfId="23"/>
    <cellStyle name="計算方式 2" xfId="24"/>
    <cellStyle name="連結的儲存格 2" xfId="25"/>
    <cellStyle name="備註 2" xfId="26"/>
    <cellStyle name="說明文字 2" xfId="27"/>
    <cellStyle name="輔色1 2" xfId="28"/>
    <cellStyle name="輔色2 2" xfId="29"/>
    <cellStyle name="輔色3 2" xfId="30"/>
    <cellStyle name="輔色4 2" xfId="31"/>
    <cellStyle name="輔色5 2" xfId="32"/>
    <cellStyle name="輔色6 2" xfId="33"/>
    <cellStyle name="標題 1 2" xfId="35"/>
    <cellStyle name="標題 2 2" xfId="36"/>
    <cellStyle name="標題 3 2" xfId="37"/>
    <cellStyle name="標題 4 2" xfId="38"/>
    <cellStyle name="標題 5" xfId="34"/>
    <cellStyle name="輸入 2" xfId="39"/>
    <cellStyle name="輸出 2" xfId="40"/>
    <cellStyle name="檢查儲存格 2" xfId="41"/>
    <cellStyle name="壞 2" xfId="42"/>
    <cellStyle name="警告文字 2" xfId="43"/>
  </cellStyles>
  <dxfs count="0"/>
  <tableStyles count="0" defaultTableStyle="TableStyleMedium9" defaultPivotStyle="PivotStyleLight16"/>
  <colors>
    <mruColors>
      <color rgb="FF66FF33"/>
      <color rgb="FFD60093"/>
      <color rgb="FF00FFFF"/>
      <color rgb="FFFF3399"/>
      <color rgb="FFFF6699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33"/>
  </sheetPr>
  <dimension ref="A1:AK51"/>
  <sheetViews>
    <sheetView view="pageBreakPreview" zoomScale="55" zoomScaleNormal="55" zoomScaleSheetLayoutView="55" workbookViewId="0">
      <selection activeCell="AO13" sqref="AO13"/>
    </sheetView>
  </sheetViews>
  <sheetFormatPr defaultColWidth="9" defaultRowHeight="30.6" x14ac:dyDescent="0.55000000000000004"/>
  <cols>
    <col min="1" max="1" width="16.33203125" style="4" customWidth="1"/>
    <col min="2" max="2" width="7.44140625" style="4" customWidth="1"/>
    <col min="3" max="3" width="28" style="4" customWidth="1"/>
    <col min="4" max="4" width="10.6640625" style="4" hidden="1" customWidth="1"/>
    <col min="5" max="5" width="10" style="91" customWidth="1"/>
    <col min="6" max="6" width="5.44140625" style="91" hidden="1" customWidth="1"/>
    <col min="7" max="7" width="8.44140625" style="4" customWidth="1"/>
    <col min="8" max="8" width="9" style="4" hidden="1" customWidth="1"/>
    <col min="9" max="9" width="10.88671875" style="4" hidden="1" customWidth="1"/>
    <col min="10" max="10" width="28.109375" style="4" customWidth="1"/>
    <col min="11" max="11" width="8" style="4" hidden="1" customWidth="1"/>
    <col min="12" max="12" width="9" style="4" customWidth="1"/>
    <col min="13" max="13" width="9" style="4" hidden="1" customWidth="1"/>
    <col min="14" max="14" width="9.6640625" style="4" customWidth="1"/>
    <col min="15" max="15" width="9" style="4" hidden="1" customWidth="1"/>
    <col min="16" max="16" width="11.88671875" style="4" hidden="1" customWidth="1"/>
    <col min="17" max="17" width="26.77734375" style="4" customWidth="1"/>
    <col min="18" max="18" width="9" style="4" hidden="1" customWidth="1"/>
    <col min="19" max="19" width="9.44140625" style="4" customWidth="1"/>
    <col min="20" max="20" width="9" style="4" hidden="1" customWidth="1"/>
    <col min="21" max="21" width="10.21875" style="4" customWidth="1"/>
    <col min="22" max="22" width="9" style="4" hidden="1" customWidth="1"/>
    <col min="23" max="23" width="10.88671875" style="4" hidden="1" customWidth="1"/>
    <col min="24" max="24" width="27.77734375" style="4" customWidth="1"/>
    <col min="25" max="25" width="9" style="4" hidden="1" customWidth="1"/>
    <col min="26" max="26" width="9.33203125" style="4" customWidth="1"/>
    <col min="27" max="27" width="9" style="4" hidden="1" customWidth="1"/>
    <col min="28" max="28" width="9.88671875" style="4" customWidth="1"/>
    <col min="29" max="29" width="11.44140625" style="4" hidden="1" customWidth="1"/>
    <col min="30" max="30" width="11.21875" style="4" hidden="1" customWidth="1"/>
    <col min="31" max="31" width="10.21875" style="4" customWidth="1"/>
    <col min="32" max="32" width="9.21875" style="90" customWidth="1"/>
    <col min="33" max="33" width="5.44140625" style="4" customWidth="1"/>
    <col min="34" max="34" width="5.109375" style="4" customWidth="1"/>
    <col min="35" max="35" width="9.88671875" style="4" customWidth="1"/>
    <col min="36" max="36" width="5.88671875" style="4" customWidth="1"/>
    <col min="37" max="37" width="9.6640625" style="4" customWidth="1"/>
    <col min="38" max="16384" width="9" style="5"/>
  </cols>
  <sheetData>
    <row r="1" spans="1:37" ht="53.25" customHeight="1" x14ac:dyDescent="0.3">
      <c r="A1" s="130" t="s">
        <v>402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</row>
    <row r="2" spans="1:37" ht="33" x14ac:dyDescent="0.6">
      <c r="A2" s="131" t="s">
        <v>0</v>
      </c>
      <c r="B2" s="131"/>
      <c r="C2" s="131"/>
      <c r="D2" s="6">
        <v>100</v>
      </c>
      <c r="E2" s="7">
        <v>261</v>
      </c>
      <c r="F2" s="8">
        <f>E2/D2</f>
        <v>2.61</v>
      </c>
      <c r="H2" s="132" t="s">
        <v>36</v>
      </c>
      <c r="I2" s="132"/>
      <c r="J2" s="132"/>
      <c r="K2" s="9">
        <v>5</v>
      </c>
      <c r="L2" s="9"/>
      <c r="M2" s="132" t="s">
        <v>1</v>
      </c>
      <c r="N2" s="132"/>
      <c r="O2" s="132"/>
      <c r="P2" s="9">
        <v>2</v>
      </c>
      <c r="Q2" s="9"/>
      <c r="R2" s="9"/>
      <c r="S2" s="9"/>
      <c r="T2" s="9"/>
      <c r="U2" s="9"/>
      <c r="V2" s="9"/>
      <c r="W2" s="9"/>
      <c r="X2" s="9"/>
      <c r="Y2" s="9"/>
      <c r="Z2" s="131" t="s">
        <v>169</v>
      </c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</row>
    <row r="3" spans="1:37" ht="33" x14ac:dyDescent="0.6">
      <c r="A3" s="10" t="s">
        <v>2</v>
      </c>
      <c r="B3" s="10"/>
      <c r="C3" s="14" t="s">
        <v>37</v>
      </c>
      <c r="D3" s="10" t="s">
        <v>3</v>
      </c>
      <c r="E3" s="92"/>
      <c r="F3" s="92"/>
      <c r="G3" s="10" t="s">
        <v>38</v>
      </c>
      <c r="H3" s="14" t="s">
        <v>4</v>
      </c>
      <c r="I3" s="10" t="s">
        <v>39</v>
      </c>
      <c r="J3" s="11" t="s">
        <v>37</v>
      </c>
      <c r="K3" s="12" t="s">
        <v>3</v>
      </c>
      <c r="L3" s="12"/>
      <c r="M3" s="12"/>
      <c r="N3" s="12" t="s">
        <v>38</v>
      </c>
      <c r="O3" s="11" t="s">
        <v>4</v>
      </c>
      <c r="P3" s="114" t="s">
        <v>39</v>
      </c>
      <c r="Q3" s="14" t="s">
        <v>37</v>
      </c>
      <c r="R3" s="10" t="s">
        <v>3</v>
      </c>
      <c r="S3" s="10"/>
      <c r="T3" s="10"/>
      <c r="U3" s="10" t="s">
        <v>38</v>
      </c>
      <c r="V3" s="14" t="s">
        <v>4</v>
      </c>
      <c r="W3" s="10" t="s">
        <v>39</v>
      </c>
      <c r="X3" s="16" t="s">
        <v>37</v>
      </c>
      <c r="Y3" s="10" t="s">
        <v>3</v>
      </c>
      <c r="Z3" s="10"/>
      <c r="AA3" s="10"/>
      <c r="AB3" s="10" t="s">
        <v>38</v>
      </c>
      <c r="AC3" s="14" t="s">
        <v>4</v>
      </c>
      <c r="AD3" s="15" t="s">
        <v>39</v>
      </c>
      <c r="AE3" s="17"/>
      <c r="AF3" s="133" t="s">
        <v>40</v>
      </c>
      <c r="AG3" s="134"/>
      <c r="AH3" s="134"/>
      <c r="AI3" s="134"/>
      <c r="AJ3" s="134"/>
      <c r="AK3" s="135"/>
    </row>
    <row r="4" spans="1:37" ht="27" customHeight="1" x14ac:dyDescent="0.6">
      <c r="A4" s="18"/>
      <c r="B4" s="18"/>
      <c r="C4" s="136"/>
      <c r="D4" s="136"/>
      <c r="E4" s="136"/>
      <c r="F4" s="136"/>
      <c r="G4" s="136"/>
      <c r="H4" s="136"/>
      <c r="I4" s="137"/>
      <c r="J4" s="137"/>
      <c r="K4" s="138"/>
      <c r="L4" s="138"/>
      <c r="M4" s="138"/>
      <c r="N4" s="138"/>
      <c r="O4" s="138"/>
      <c r="P4" s="139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9"/>
      <c r="AF4" s="1" t="s">
        <v>5</v>
      </c>
      <c r="AG4" s="20">
        <f>AJ5*68+AJ6*73+AJ7*45+AJ8*24+AJ9*60</f>
        <v>680.69999999999993</v>
      </c>
      <c r="AH4" s="21" t="s">
        <v>6</v>
      </c>
      <c r="AI4" s="129" t="s">
        <v>7</v>
      </c>
      <c r="AJ4" s="129"/>
      <c r="AK4" s="22" t="s">
        <v>41</v>
      </c>
    </row>
    <row r="5" spans="1:37" ht="33" customHeight="1" x14ac:dyDescent="0.6">
      <c r="A5" s="23">
        <v>44438</v>
      </c>
      <c r="B5" s="23"/>
      <c r="C5" s="24"/>
      <c r="D5" s="25"/>
      <c r="E5" s="26"/>
      <c r="F5" s="27"/>
      <c r="G5" s="25"/>
      <c r="H5" s="29"/>
      <c r="I5" s="30"/>
      <c r="J5" s="24"/>
      <c r="K5" s="25"/>
      <c r="L5" s="26"/>
      <c r="M5" s="34"/>
      <c r="N5" s="28"/>
      <c r="O5" s="29"/>
      <c r="P5" s="30"/>
      <c r="Q5" s="24"/>
      <c r="R5" s="25"/>
      <c r="S5" s="26"/>
      <c r="T5" s="34"/>
      <c r="U5" s="28"/>
      <c r="V5" s="29"/>
      <c r="W5" s="30"/>
      <c r="X5" s="44"/>
      <c r="Y5" s="28"/>
      <c r="Z5" s="26"/>
      <c r="AA5" s="34"/>
      <c r="AB5" s="28"/>
      <c r="AC5" s="33"/>
      <c r="AD5" s="30"/>
      <c r="AE5" s="35"/>
      <c r="AF5" s="2" t="s">
        <v>43</v>
      </c>
      <c r="AG5" s="36">
        <f>AJ5*2+AJ8*1+AJ6*7</f>
        <v>29.799999999999997</v>
      </c>
      <c r="AH5" s="37" t="s">
        <v>44</v>
      </c>
      <c r="AI5" s="38" t="s">
        <v>8</v>
      </c>
      <c r="AJ5" s="37">
        <v>5</v>
      </c>
      <c r="AK5" s="39" t="s">
        <v>9</v>
      </c>
    </row>
    <row r="6" spans="1:37" ht="27" customHeight="1" x14ac:dyDescent="0.6">
      <c r="A6" s="40">
        <v>40945</v>
      </c>
      <c r="B6" s="40"/>
      <c r="C6" s="31"/>
      <c r="D6" s="28"/>
      <c r="E6" s="27"/>
      <c r="F6" s="27"/>
      <c r="G6" s="28"/>
      <c r="H6" s="33"/>
      <c r="I6" s="30"/>
      <c r="J6" s="31"/>
      <c r="K6" s="28"/>
      <c r="L6" s="26"/>
      <c r="M6" s="32"/>
      <c r="N6" s="28"/>
      <c r="O6" s="33"/>
      <c r="P6" s="30"/>
      <c r="Q6" s="31"/>
      <c r="R6" s="28"/>
      <c r="S6" s="27"/>
      <c r="T6" s="32"/>
      <c r="U6" s="28"/>
      <c r="V6" s="33"/>
      <c r="W6" s="30"/>
      <c r="X6" s="44"/>
      <c r="Y6" s="28"/>
      <c r="Z6" s="27"/>
      <c r="AA6" s="32"/>
      <c r="AB6" s="28"/>
      <c r="AC6" s="33"/>
      <c r="AD6" s="30"/>
      <c r="AE6" s="35"/>
      <c r="AF6" s="3" t="s">
        <v>11</v>
      </c>
      <c r="AG6" s="41">
        <f>AJ6*5+AJ7*5</f>
        <v>25.5</v>
      </c>
      <c r="AH6" s="42" t="s">
        <v>44</v>
      </c>
      <c r="AI6" s="43" t="s">
        <v>46</v>
      </c>
      <c r="AJ6" s="42">
        <v>2.6</v>
      </c>
      <c r="AK6" s="39">
        <v>2</v>
      </c>
    </row>
    <row r="7" spans="1:37" ht="27" customHeight="1" x14ac:dyDescent="0.6">
      <c r="A7" s="40"/>
      <c r="B7" s="40"/>
      <c r="C7" s="31"/>
      <c r="D7" s="28"/>
      <c r="E7" s="27"/>
      <c r="F7" s="27"/>
      <c r="G7" s="28"/>
      <c r="H7" s="33"/>
      <c r="I7" s="30"/>
      <c r="J7" s="31"/>
      <c r="K7" s="28"/>
      <c r="L7" s="26"/>
      <c r="M7" s="32"/>
      <c r="N7" s="28"/>
      <c r="O7" s="33"/>
      <c r="P7" s="30"/>
      <c r="Q7" s="31"/>
      <c r="R7" s="28"/>
      <c r="S7" s="26"/>
      <c r="T7" s="32"/>
      <c r="U7" s="28"/>
      <c r="V7" s="33"/>
      <c r="W7" s="30"/>
      <c r="X7" s="44"/>
      <c r="Y7" s="28"/>
      <c r="Z7" s="27"/>
      <c r="AA7" s="32"/>
      <c r="AB7" s="28"/>
      <c r="AC7" s="33"/>
      <c r="AD7" s="30"/>
      <c r="AE7" s="35"/>
      <c r="AF7" s="3" t="s">
        <v>49</v>
      </c>
      <c r="AG7" s="41">
        <f>AJ5*15+AJ8*5+AJ9*15</f>
        <v>83</v>
      </c>
      <c r="AH7" s="42" t="s">
        <v>44</v>
      </c>
      <c r="AI7" s="3" t="s">
        <v>12</v>
      </c>
      <c r="AJ7" s="42">
        <v>2.5</v>
      </c>
      <c r="AK7" s="45" t="s">
        <v>13</v>
      </c>
    </row>
    <row r="8" spans="1:37" ht="27" customHeight="1" x14ac:dyDescent="0.6">
      <c r="A8" s="127"/>
      <c r="B8" s="40"/>
      <c r="C8" s="31"/>
      <c r="D8" s="28"/>
      <c r="E8" s="27"/>
      <c r="F8" s="27"/>
      <c r="G8" s="28"/>
      <c r="H8" s="33"/>
      <c r="I8" s="30"/>
      <c r="J8" s="31"/>
      <c r="K8" s="28"/>
      <c r="L8" s="27"/>
      <c r="M8" s="32"/>
      <c r="N8" s="28"/>
      <c r="O8" s="33"/>
      <c r="P8" s="30"/>
      <c r="Q8" s="31"/>
      <c r="R8" s="28"/>
      <c r="S8" s="27"/>
      <c r="T8" s="32"/>
      <c r="U8" s="28"/>
      <c r="V8" s="33"/>
      <c r="W8" s="30"/>
      <c r="X8" s="44"/>
      <c r="Y8" s="28"/>
      <c r="Z8" s="27"/>
      <c r="AA8" s="32"/>
      <c r="AB8" s="28"/>
      <c r="AC8" s="33"/>
      <c r="AD8" s="30"/>
      <c r="AE8" s="35"/>
      <c r="AF8" s="3"/>
      <c r="AG8" s="46"/>
      <c r="AH8" s="42"/>
      <c r="AI8" s="3" t="s">
        <v>50</v>
      </c>
      <c r="AJ8" s="42">
        <v>1.6</v>
      </c>
      <c r="AK8" s="39" t="s">
        <v>15</v>
      </c>
    </row>
    <row r="9" spans="1:37" ht="27" customHeight="1" x14ac:dyDescent="0.6">
      <c r="A9" s="40"/>
      <c r="B9" s="40"/>
      <c r="C9" s="31"/>
      <c r="D9" s="28"/>
      <c r="E9" s="27"/>
      <c r="F9" s="27"/>
      <c r="G9" s="28"/>
      <c r="H9" s="33"/>
      <c r="I9" s="30"/>
      <c r="J9" s="31"/>
      <c r="K9" s="28"/>
      <c r="L9" s="26"/>
      <c r="M9" s="32"/>
      <c r="N9" s="28"/>
      <c r="O9" s="33"/>
      <c r="P9" s="30"/>
      <c r="Q9" s="31"/>
      <c r="R9" s="28"/>
      <c r="S9" s="27"/>
      <c r="T9" s="32"/>
      <c r="U9" s="28"/>
      <c r="V9" s="33"/>
      <c r="W9" s="30"/>
      <c r="X9" s="44"/>
      <c r="Y9" s="28"/>
      <c r="Z9" s="26"/>
      <c r="AA9" s="32"/>
      <c r="AB9" s="28"/>
      <c r="AC9" s="33"/>
      <c r="AD9" s="30"/>
      <c r="AE9" s="35"/>
      <c r="AF9" s="3"/>
      <c r="AG9" s="46"/>
      <c r="AH9" s="42"/>
      <c r="AI9" s="3" t="s">
        <v>35</v>
      </c>
      <c r="AJ9" s="42">
        <v>0</v>
      </c>
      <c r="AK9" s="45">
        <v>1</v>
      </c>
    </row>
    <row r="10" spans="1:37" ht="27" customHeight="1" x14ac:dyDescent="0.6">
      <c r="A10" s="18"/>
      <c r="B10" s="18"/>
      <c r="C10" s="31"/>
      <c r="D10" s="28"/>
      <c r="E10" s="26"/>
      <c r="F10" s="32"/>
      <c r="G10" s="28"/>
      <c r="H10" s="33"/>
      <c r="I10" s="30"/>
      <c r="J10" s="31"/>
      <c r="K10" s="28"/>
      <c r="L10" s="27"/>
      <c r="M10" s="32"/>
      <c r="N10" s="28"/>
      <c r="O10" s="33"/>
      <c r="P10" s="30"/>
      <c r="Q10" s="31"/>
      <c r="R10" s="28"/>
      <c r="S10" s="27"/>
      <c r="T10" s="32"/>
      <c r="U10" s="28"/>
      <c r="V10" s="33"/>
      <c r="W10" s="30"/>
      <c r="X10" s="44"/>
      <c r="Y10" s="28"/>
      <c r="Z10" s="27"/>
      <c r="AA10" s="32"/>
      <c r="AB10" s="28"/>
      <c r="AC10" s="33"/>
      <c r="AD10" s="30"/>
      <c r="AE10" s="35"/>
      <c r="AF10" s="3"/>
      <c r="AG10" s="46"/>
      <c r="AH10" s="42"/>
      <c r="AI10" s="3"/>
      <c r="AJ10" s="42"/>
      <c r="AK10" s="45"/>
    </row>
    <row r="11" spans="1:37" ht="27" customHeight="1" x14ac:dyDescent="0.6">
      <c r="A11" s="53"/>
      <c r="B11" s="53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7"/>
      <c r="R11" s="138"/>
      <c r="S11" s="138"/>
      <c r="T11" s="138"/>
      <c r="U11" s="138"/>
      <c r="V11" s="138"/>
      <c r="W11" s="139"/>
      <c r="X11" s="136"/>
      <c r="Y11" s="136"/>
      <c r="Z11" s="136"/>
      <c r="AA11" s="136"/>
      <c r="AB11" s="136"/>
      <c r="AC11" s="136"/>
      <c r="AD11" s="136"/>
      <c r="AE11" s="19"/>
      <c r="AF11" s="1" t="s">
        <v>5</v>
      </c>
      <c r="AG11" s="20">
        <f>AJ12*68+AJ13*73+AJ14*45+AJ15*24+AJ16*60</f>
        <v>740.69999999999993</v>
      </c>
      <c r="AH11" s="21" t="s">
        <v>6</v>
      </c>
      <c r="AI11" s="129" t="s">
        <v>7</v>
      </c>
      <c r="AJ11" s="129"/>
      <c r="AK11" s="22" t="s">
        <v>41</v>
      </c>
    </row>
    <row r="12" spans="1:37" ht="27" customHeight="1" x14ac:dyDescent="0.6">
      <c r="A12" s="18"/>
      <c r="B12" s="23"/>
      <c r="C12" s="24"/>
      <c r="D12" s="25"/>
      <c r="E12" s="78"/>
      <c r="F12" s="93"/>
      <c r="G12" s="28"/>
      <c r="H12" s="33"/>
      <c r="I12" s="30"/>
      <c r="J12" s="24"/>
      <c r="K12" s="25"/>
      <c r="L12" s="26"/>
      <c r="M12" s="34"/>
      <c r="N12" s="28"/>
      <c r="O12" s="29"/>
      <c r="P12" s="30"/>
      <c r="Q12" s="24"/>
      <c r="R12" s="25"/>
      <c r="S12" s="26"/>
      <c r="T12" s="34"/>
      <c r="U12" s="28"/>
      <c r="V12" s="29"/>
      <c r="W12" s="30"/>
      <c r="X12" s="24"/>
      <c r="Y12" s="25"/>
      <c r="Z12" s="27"/>
      <c r="AA12" s="34"/>
      <c r="AB12" s="25"/>
      <c r="AC12" s="29"/>
      <c r="AD12" s="30"/>
      <c r="AE12" s="35"/>
      <c r="AF12" s="2" t="s">
        <v>43</v>
      </c>
      <c r="AG12" s="36">
        <f>AJ12*2+AJ15*1+AJ13*7</f>
        <v>29.799999999999997</v>
      </c>
      <c r="AH12" s="37" t="s">
        <v>44</v>
      </c>
      <c r="AI12" s="38" t="s">
        <v>8</v>
      </c>
      <c r="AJ12" s="37">
        <v>5</v>
      </c>
      <c r="AK12" s="39" t="s">
        <v>9</v>
      </c>
    </row>
    <row r="13" spans="1:37" ht="27" customHeight="1" x14ac:dyDescent="0.6">
      <c r="A13" s="23">
        <f>A5+1</f>
        <v>44439</v>
      </c>
      <c r="B13" s="40"/>
      <c r="C13" s="31"/>
      <c r="D13" s="28"/>
      <c r="E13" s="26"/>
      <c r="F13" s="27"/>
      <c r="G13" s="28"/>
      <c r="H13" s="33"/>
      <c r="I13" s="30"/>
      <c r="J13" s="31"/>
      <c r="K13" s="28"/>
      <c r="L13" s="26"/>
      <c r="M13" s="32"/>
      <c r="N13" s="28"/>
      <c r="O13" s="33"/>
      <c r="P13" s="30"/>
      <c r="Q13" s="31"/>
      <c r="R13" s="28"/>
      <c r="S13" s="27"/>
      <c r="T13" s="32"/>
      <c r="U13" s="28"/>
      <c r="V13" s="33"/>
      <c r="W13" s="30"/>
      <c r="X13" s="31"/>
      <c r="Y13" s="28"/>
      <c r="Z13" s="26"/>
      <c r="AA13" s="32"/>
      <c r="AB13" s="28"/>
      <c r="AC13" s="33"/>
      <c r="AD13" s="30"/>
      <c r="AE13" s="35"/>
      <c r="AF13" s="3" t="s">
        <v>11</v>
      </c>
      <c r="AG13" s="41">
        <f>AJ13*5+AJ14*5</f>
        <v>25.5</v>
      </c>
      <c r="AH13" s="42" t="s">
        <v>44</v>
      </c>
      <c r="AI13" s="43" t="s">
        <v>46</v>
      </c>
      <c r="AJ13" s="42">
        <v>2.6</v>
      </c>
      <c r="AK13" s="39">
        <v>2</v>
      </c>
    </row>
    <row r="14" spans="1:37" ht="27" customHeight="1" x14ac:dyDescent="0.6">
      <c r="A14" s="40">
        <f>A13</f>
        <v>44439</v>
      </c>
      <c r="B14" s="40"/>
      <c r="C14" s="31"/>
      <c r="D14" s="28"/>
      <c r="E14" s="26"/>
      <c r="F14" s="27"/>
      <c r="G14" s="28"/>
      <c r="H14" s="33"/>
      <c r="I14" s="30"/>
      <c r="J14" s="31"/>
      <c r="K14" s="28"/>
      <c r="L14" s="26"/>
      <c r="M14" s="32"/>
      <c r="N14" s="28"/>
      <c r="O14" s="33"/>
      <c r="P14" s="30"/>
      <c r="Q14" s="31"/>
      <c r="R14" s="28"/>
      <c r="S14" s="27"/>
      <c r="T14" s="32"/>
      <c r="U14" s="28"/>
      <c r="V14" s="33"/>
      <c r="W14" s="30"/>
      <c r="X14" s="31"/>
      <c r="Y14" s="27"/>
      <c r="Z14" s="27"/>
      <c r="AA14" s="32"/>
      <c r="AB14" s="28"/>
      <c r="AC14" s="33"/>
      <c r="AD14" s="30"/>
      <c r="AE14" s="35"/>
      <c r="AF14" s="3" t="s">
        <v>49</v>
      </c>
      <c r="AG14" s="41">
        <f>AJ12*15+AJ15*5+AJ16*15</f>
        <v>98</v>
      </c>
      <c r="AH14" s="42" t="s">
        <v>44</v>
      </c>
      <c r="AI14" s="3" t="s">
        <v>12</v>
      </c>
      <c r="AJ14" s="42">
        <v>2.5</v>
      </c>
      <c r="AK14" s="45" t="s">
        <v>13</v>
      </c>
    </row>
    <row r="15" spans="1:37" ht="27" customHeight="1" x14ac:dyDescent="0.6">
      <c r="A15" s="40"/>
      <c r="B15" s="40"/>
      <c r="C15" s="31"/>
      <c r="D15" s="28"/>
      <c r="E15" s="27"/>
      <c r="F15" s="27"/>
      <c r="G15" s="28"/>
      <c r="H15" s="33"/>
      <c r="I15" s="30"/>
      <c r="J15" s="31"/>
      <c r="K15" s="28"/>
      <c r="L15" s="26"/>
      <c r="M15" s="32"/>
      <c r="N15" s="28"/>
      <c r="O15" s="33"/>
      <c r="P15" s="30"/>
      <c r="Q15" s="31"/>
      <c r="R15" s="28"/>
      <c r="S15" s="27"/>
      <c r="T15" s="32"/>
      <c r="U15" s="28"/>
      <c r="V15" s="33"/>
      <c r="W15" s="30"/>
      <c r="X15" s="31"/>
      <c r="Y15" s="28"/>
      <c r="Z15" s="26"/>
      <c r="AA15" s="32"/>
      <c r="AB15" s="28"/>
      <c r="AC15" s="33"/>
      <c r="AD15" s="30"/>
      <c r="AE15" s="35"/>
      <c r="AF15" s="3"/>
      <c r="AG15" s="46"/>
      <c r="AH15" s="42"/>
      <c r="AI15" s="3" t="s">
        <v>50</v>
      </c>
      <c r="AJ15" s="42">
        <v>1.6</v>
      </c>
      <c r="AK15" s="39" t="s">
        <v>15</v>
      </c>
    </row>
    <row r="16" spans="1:37" ht="27" customHeight="1" x14ac:dyDescent="0.6">
      <c r="A16" s="128"/>
      <c r="B16" s="40"/>
      <c r="C16" s="31"/>
      <c r="D16" s="27"/>
      <c r="E16" s="26"/>
      <c r="F16" s="32"/>
      <c r="G16" s="28"/>
      <c r="H16" s="33"/>
      <c r="I16" s="30"/>
      <c r="J16" s="31"/>
      <c r="K16" s="28"/>
      <c r="L16" s="26"/>
      <c r="M16" s="27"/>
      <c r="N16" s="28"/>
      <c r="O16" s="33"/>
      <c r="P16" s="30"/>
      <c r="Q16" s="31"/>
      <c r="R16" s="28"/>
      <c r="S16" s="27"/>
      <c r="T16" s="32"/>
      <c r="U16" s="28"/>
      <c r="V16" s="33"/>
      <c r="W16" s="30"/>
      <c r="X16" s="31"/>
      <c r="Y16" s="28"/>
      <c r="Z16" s="27"/>
      <c r="AA16" s="32"/>
      <c r="AB16" s="28"/>
      <c r="AC16" s="33"/>
      <c r="AD16" s="30"/>
      <c r="AE16" s="35"/>
      <c r="AF16" s="3"/>
      <c r="AG16" s="46"/>
      <c r="AH16" s="42"/>
      <c r="AI16" s="3" t="s">
        <v>35</v>
      </c>
      <c r="AJ16" s="42">
        <v>1</v>
      </c>
      <c r="AK16" s="45">
        <v>1</v>
      </c>
    </row>
    <row r="17" spans="1:37" ht="27" customHeight="1" x14ac:dyDescent="0.6">
      <c r="A17" s="55"/>
      <c r="B17" s="55"/>
      <c r="C17" s="31"/>
      <c r="D17" s="102"/>
      <c r="E17" s="119"/>
      <c r="F17" s="119"/>
      <c r="G17" s="119"/>
      <c r="H17" s="51"/>
      <c r="I17" s="56"/>
      <c r="J17" s="103"/>
      <c r="K17" s="104"/>
      <c r="L17" s="104"/>
      <c r="M17" s="104"/>
      <c r="N17" s="104"/>
      <c r="O17" s="104"/>
      <c r="P17" s="56"/>
      <c r="Q17" s="120"/>
      <c r="R17" s="102"/>
      <c r="S17" s="119"/>
      <c r="T17" s="119"/>
      <c r="U17" s="119"/>
      <c r="V17" s="51"/>
      <c r="W17" s="56"/>
      <c r="X17" s="47"/>
      <c r="Y17" s="48"/>
      <c r="Z17" s="49"/>
      <c r="AA17" s="50"/>
      <c r="AB17" s="48"/>
      <c r="AC17" s="51"/>
      <c r="AD17" s="56"/>
      <c r="AE17" s="58"/>
      <c r="AF17" s="74"/>
      <c r="AG17" s="75"/>
      <c r="AH17" s="76"/>
      <c r="AI17" s="74"/>
      <c r="AJ17" s="76"/>
      <c r="AK17" s="77"/>
    </row>
    <row r="18" spans="1:37" ht="27" customHeight="1" x14ac:dyDescent="0.6">
      <c r="A18" s="19"/>
      <c r="B18" s="18"/>
      <c r="C18" s="136" t="s">
        <v>137</v>
      </c>
      <c r="D18" s="136"/>
      <c r="E18" s="136"/>
      <c r="F18" s="136"/>
      <c r="G18" s="136"/>
      <c r="H18" s="136"/>
      <c r="I18" s="136"/>
      <c r="J18" s="136" t="s">
        <v>141</v>
      </c>
      <c r="K18" s="136"/>
      <c r="L18" s="136"/>
      <c r="M18" s="136"/>
      <c r="N18" s="136"/>
      <c r="O18" s="136"/>
      <c r="P18" s="136"/>
      <c r="Q18" s="137" t="s">
        <v>359</v>
      </c>
      <c r="R18" s="138"/>
      <c r="S18" s="138"/>
      <c r="T18" s="138"/>
      <c r="U18" s="138"/>
      <c r="V18" s="138"/>
      <c r="W18" s="139"/>
      <c r="X18" s="136"/>
      <c r="Y18" s="136"/>
      <c r="Z18" s="136"/>
      <c r="AA18" s="136"/>
      <c r="AB18" s="136"/>
      <c r="AC18" s="136"/>
      <c r="AD18" s="136"/>
      <c r="AE18" s="19"/>
      <c r="AF18" s="1" t="s">
        <v>5</v>
      </c>
      <c r="AG18" s="20">
        <f>AJ19*68+AJ20*73+AJ21*45+AJ22*24+AJ23*60</f>
        <v>706.6</v>
      </c>
      <c r="AH18" s="21" t="s">
        <v>6</v>
      </c>
      <c r="AI18" s="129" t="s">
        <v>7</v>
      </c>
      <c r="AJ18" s="129"/>
      <c r="AK18" s="22" t="s">
        <v>41</v>
      </c>
    </row>
    <row r="19" spans="1:37" ht="27" customHeight="1" x14ac:dyDescent="0.6">
      <c r="A19" s="18"/>
      <c r="B19" s="23"/>
      <c r="C19" s="24" t="s">
        <v>32</v>
      </c>
      <c r="D19" s="25">
        <v>2</v>
      </c>
      <c r="E19" s="26">
        <v>12</v>
      </c>
      <c r="F19" s="93">
        <f>F2</f>
        <v>2.61</v>
      </c>
      <c r="G19" s="25" t="s">
        <v>31</v>
      </c>
      <c r="H19" s="29">
        <v>135</v>
      </c>
      <c r="I19" s="30">
        <f>H19*E19</f>
        <v>1620</v>
      </c>
      <c r="J19" s="31" t="s">
        <v>141</v>
      </c>
      <c r="K19" s="28">
        <v>105</v>
      </c>
      <c r="L19" s="26">
        <v>271</v>
      </c>
      <c r="M19" s="32" t="e">
        <f>#REF!</f>
        <v>#REF!</v>
      </c>
      <c r="N19" s="30" t="s">
        <v>121</v>
      </c>
      <c r="O19" s="33">
        <v>10</v>
      </c>
      <c r="P19" s="28">
        <f>L19*O19</f>
        <v>2710</v>
      </c>
      <c r="Q19" s="24" t="s">
        <v>170</v>
      </c>
      <c r="R19" s="25">
        <v>7</v>
      </c>
      <c r="S19" s="26">
        <v>17</v>
      </c>
      <c r="T19" s="34" t="e">
        <f>#REF!</f>
        <v>#REF!</v>
      </c>
      <c r="U19" s="28" t="s">
        <v>31</v>
      </c>
      <c r="V19" s="29">
        <v>35</v>
      </c>
      <c r="W19" s="28">
        <f>S19*V19</f>
        <v>595</v>
      </c>
      <c r="X19" s="31"/>
      <c r="Y19" s="28"/>
      <c r="Z19" s="26"/>
      <c r="AA19" s="34"/>
      <c r="AB19" s="28"/>
      <c r="AC19" s="33"/>
      <c r="AD19" s="30"/>
      <c r="AE19" s="35" t="s">
        <v>390</v>
      </c>
      <c r="AF19" s="2" t="s">
        <v>43</v>
      </c>
      <c r="AG19" s="36">
        <f>AJ19*2+AJ22*1+AJ20*7</f>
        <v>29.400000000000002</v>
      </c>
      <c r="AH19" s="37" t="s">
        <v>44</v>
      </c>
      <c r="AI19" s="38" t="s">
        <v>8</v>
      </c>
      <c r="AJ19" s="37">
        <v>6</v>
      </c>
      <c r="AK19" s="39" t="s">
        <v>9</v>
      </c>
    </row>
    <row r="20" spans="1:37" ht="27" customHeight="1" x14ac:dyDescent="0.6">
      <c r="A20" s="23">
        <f>A13+1</f>
        <v>44440</v>
      </c>
      <c r="B20" s="40" t="s">
        <v>10</v>
      </c>
      <c r="C20" s="31" t="s">
        <v>123</v>
      </c>
      <c r="D20" s="28">
        <v>3</v>
      </c>
      <c r="E20" s="26">
        <v>6</v>
      </c>
      <c r="F20" s="27">
        <f>F2</f>
        <v>2.61</v>
      </c>
      <c r="G20" s="28" t="s">
        <v>31</v>
      </c>
      <c r="H20" s="33">
        <v>30</v>
      </c>
      <c r="I20" s="30">
        <f t="shared" ref="I20:I24" si="0">H20*E20</f>
        <v>180</v>
      </c>
      <c r="J20" s="31"/>
      <c r="K20" s="28"/>
      <c r="L20" s="26"/>
      <c r="M20" s="32"/>
      <c r="N20" s="28"/>
      <c r="O20" s="33"/>
      <c r="P20" s="28">
        <f>L20*O20</f>
        <v>0</v>
      </c>
      <c r="Q20" s="31" t="s">
        <v>45</v>
      </c>
      <c r="R20" s="28">
        <v>0.5</v>
      </c>
      <c r="S20" s="26">
        <v>1</v>
      </c>
      <c r="T20" s="32" t="e">
        <f>#REF!</f>
        <v>#REF!</v>
      </c>
      <c r="U20" s="28" t="s">
        <v>33</v>
      </c>
      <c r="V20" s="33">
        <v>100</v>
      </c>
      <c r="W20" s="28">
        <f>S20*V20</f>
        <v>100</v>
      </c>
      <c r="X20" s="31"/>
      <c r="Y20" s="28"/>
      <c r="Z20" s="26"/>
      <c r="AA20" s="32"/>
      <c r="AB20" s="28"/>
      <c r="AC20" s="33"/>
      <c r="AD20" s="30"/>
      <c r="AE20" s="35" t="s">
        <v>391</v>
      </c>
      <c r="AF20" s="3" t="s">
        <v>11</v>
      </c>
      <c r="AG20" s="41">
        <f>AJ20*5+AJ21*5</f>
        <v>21</v>
      </c>
      <c r="AH20" s="42" t="s">
        <v>44</v>
      </c>
      <c r="AI20" s="43" t="s">
        <v>46</v>
      </c>
      <c r="AJ20" s="42">
        <v>2.2000000000000002</v>
      </c>
      <c r="AK20" s="39">
        <v>2</v>
      </c>
    </row>
    <row r="21" spans="1:37" ht="27" customHeight="1" x14ac:dyDescent="0.6">
      <c r="A21" s="40">
        <f>A20</f>
        <v>44440</v>
      </c>
      <c r="B21" s="40" t="s">
        <v>47</v>
      </c>
      <c r="C21" s="31" t="s">
        <v>28</v>
      </c>
      <c r="D21" s="28">
        <v>1</v>
      </c>
      <c r="E21" s="26">
        <v>2</v>
      </c>
      <c r="F21" s="27">
        <f>F1</f>
        <v>0</v>
      </c>
      <c r="G21" s="28" t="s">
        <v>31</v>
      </c>
      <c r="H21" s="33">
        <v>120</v>
      </c>
      <c r="I21" s="30">
        <f t="shared" si="0"/>
        <v>240</v>
      </c>
      <c r="J21" s="31"/>
      <c r="K21" s="28"/>
      <c r="L21" s="26"/>
      <c r="M21" s="32"/>
      <c r="N21" s="28"/>
      <c r="O21" s="33"/>
      <c r="P21" s="28"/>
      <c r="Q21" s="31" t="s">
        <v>242</v>
      </c>
      <c r="R21" s="28">
        <v>0.5</v>
      </c>
      <c r="S21" s="26">
        <v>1</v>
      </c>
      <c r="T21" s="32" t="e">
        <f>#REF!</f>
        <v>#REF!</v>
      </c>
      <c r="U21" s="28" t="s">
        <v>31</v>
      </c>
      <c r="V21" s="33">
        <v>30</v>
      </c>
      <c r="W21" s="30">
        <f t="shared" ref="W21:W23" si="1">V21*S21</f>
        <v>30</v>
      </c>
      <c r="X21" s="31"/>
      <c r="Y21" s="28"/>
      <c r="Z21" s="27"/>
      <c r="AA21" s="32"/>
      <c r="AB21" s="28"/>
      <c r="AC21" s="33"/>
      <c r="AD21" s="30"/>
      <c r="AE21" s="35" t="s">
        <v>392</v>
      </c>
      <c r="AF21" s="3" t="s">
        <v>49</v>
      </c>
      <c r="AG21" s="41">
        <f>AJ19*15+AJ22*5+AJ23*15</f>
        <v>100</v>
      </c>
      <c r="AH21" s="42" t="s">
        <v>44</v>
      </c>
      <c r="AI21" s="3" t="s">
        <v>12</v>
      </c>
      <c r="AJ21" s="42">
        <v>2</v>
      </c>
      <c r="AK21" s="45" t="s">
        <v>13</v>
      </c>
    </row>
    <row r="22" spans="1:37" ht="27" customHeight="1" x14ac:dyDescent="0.6">
      <c r="A22" s="40"/>
      <c r="B22" s="40" t="s">
        <v>14</v>
      </c>
      <c r="C22" s="31" t="s">
        <v>70</v>
      </c>
      <c r="D22" s="27">
        <v>0.5</v>
      </c>
      <c r="E22" s="26">
        <v>2</v>
      </c>
      <c r="F22" s="27">
        <f>F1</f>
        <v>0</v>
      </c>
      <c r="G22" s="28" t="s">
        <v>31</v>
      </c>
      <c r="H22" s="33">
        <v>35</v>
      </c>
      <c r="I22" s="30">
        <f t="shared" si="0"/>
        <v>70</v>
      </c>
      <c r="J22" s="31"/>
      <c r="K22" s="28"/>
      <c r="L22" s="26"/>
      <c r="M22" s="32"/>
      <c r="N22" s="28"/>
      <c r="O22" s="33"/>
      <c r="P22" s="28"/>
      <c r="Q22" s="31" t="s">
        <v>243</v>
      </c>
      <c r="R22" s="28"/>
      <c r="S22" s="26">
        <v>1</v>
      </c>
      <c r="T22" s="32"/>
      <c r="U22" s="28" t="s">
        <v>244</v>
      </c>
      <c r="V22" s="33">
        <v>60</v>
      </c>
      <c r="W22" s="30">
        <f t="shared" si="1"/>
        <v>60</v>
      </c>
      <c r="X22" s="31"/>
      <c r="Y22" s="28"/>
      <c r="Z22" s="27"/>
      <c r="AA22" s="32"/>
      <c r="AB22" s="28"/>
      <c r="AC22" s="33"/>
      <c r="AD22" s="30"/>
      <c r="AE22" s="35" t="s">
        <v>393</v>
      </c>
      <c r="AF22" s="3"/>
      <c r="AG22" s="46"/>
      <c r="AH22" s="42"/>
      <c r="AI22" s="3" t="s">
        <v>50</v>
      </c>
      <c r="AJ22" s="42">
        <v>2</v>
      </c>
      <c r="AK22" s="39" t="s">
        <v>15</v>
      </c>
    </row>
    <row r="23" spans="1:37" ht="27" customHeight="1" x14ac:dyDescent="0.6">
      <c r="A23" s="127" t="s">
        <v>250</v>
      </c>
      <c r="B23" s="40"/>
      <c r="C23" s="31" t="s">
        <v>119</v>
      </c>
      <c r="D23" s="28"/>
      <c r="E23" s="26">
        <v>3</v>
      </c>
      <c r="F23" s="32"/>
      <c r="G23" s="28" t="s">
        <v>31</v>
      </c>
      <c r="H23" s="33">
        <v>75</v>
      </c>
      <c r="I23" s="30">
        <f t="shared" si="0"/>
        <v>225</v>
      </c>
      <c r="J23" s="31"/>
      <c r="K23" s="28"/>
      <c r="L23" s="27"/>
      <c r="M23" s="32"/>
      <c r="N23" s="28"/>
      <c r="O23" s="33"/>
      <c r="P23" s="28"/>
      <c r="Q23" s="31"/>
      <c r="R23" s="28"/>
      <c r="S23" s="27"/>
      <c r="T23" s="32"/>
      <c r="U23" s="28"/>
      <c r="V23" s="33"/>
      <c r="W23" s="30">
        <f t="shared" si="1"/>
        <v>0</v>
      </c>
      <c r="X23" s="31"/>
      <c r="Y23" s="28"/>
      <c r="Z23" s="27"/>
      <c r="AA23" s="32"/>
      <c r="AB23" s="28"/>
      <c r="AC23" s="33"/>
      <c r="AD23" s="30"/>
      <c r="AE23" s="35" t="s">
        <v>394</v>
      </c>
      <c r="AF23" s="3"/>
      <c r="AG23" s="46"/>
      <c r="AH23" s="42"/>
      <c r="AI23" s="3" t="s">
        <v>35</v>
      </c>
      <c r="AJ23" s="42">
        <v>0</v>
      </c>
      <c r="AK23" s="45">
        <v>1</v>
      </c>
    </row>
    <row r="24" spans="1:37" ht="27" customHeight="1" x14ac:dyDescent="0.6">
      <c r="A24" s="40"/>
      <c r="B24" s="57"/>
      <c r="C24" s="31" t="s">
        <v>17</v>
      </c>
      <c r="D24" s="28"/>
      <c r="E24" s="26">
        <v>3</v>
      </c>
      <c r="F24" s="32"/>
      <c r="G24" s="28" t="s">
        <v>31</v>
      </c>
      <c r="H24" s="33">
        <v>60</v>
      </c>
      <c r="I24" s="30">
        <f t="shared" si="0"/>
        <v>180</v>
      </c>
      <c r="J24" s="31"/>
      <c r="K24" s="28"/>
      <c r="L24" s="27"/>
      <c r="M24" s="32"/>
      <c r="N24" s="28"/>
      <c r="O24" s="33"/>
      <c r="P24" s="30"/>
      <c r="Q24" s="47"/>
      <c r="R24" s="48"/>
      <c r="S24" s="27"/>
      <c r="T24" s="32"/>
      <c r="U24" s="28"/>
      <c r="V24" s="51"/>
      <c r="W24" s="30"/>
      <c r="X24" s="31" t="s">
        <v>139</v>
      </c>
      <c r="Y24" s="28"/>
      <c r="Z24" s="26">
        <v>7</v>
      </c>
      <c r="AA24" s="32"/>
      <c r="AB24" s="28" t="s">
        <v>31</v>
      </c>
      <c r="AC24" s="33">
        <v>100</v>
      </c>
      <c r="AD24" s="30">
        <f>AC24*Z24</f>
        <v>700</v>
      </c>
      <c r="AE24" s="58"/>
      <c r="AF24" s="74"/>
      <c r="AG24" s="75"/>
      <c r="AH24" s="76"/>
      <c r="AI24" s="74"/>
      <c r="AJ24" s="76"/>
      <c r="AK24" s="77"/>
    </row>
    <row r="25" spans="1:37" ht="27" customHeight="1" x14ac:dyDescent="0.6">
      <c r="A25" s="53"/>
      <c r="B25" s="53"/>
      <c r="C25" s="137" t="s">
        <v>115</v>
      </c>
      <c r="D25" s="138"/>
      <c r="E25" s="138"/>
      <c r="F25" s="138"/>
      <c r="G25" s="138"/>
      <c r="H25" s="138"/>
      <c r="I25" s="139"/>
      <c r="J25" s="142" t="s">
        <v>120</v>
      </c>
      <c r="K25" s="142"/>
      <c r="L25" s="142"/>
      <c r="M25" s="142"/>
      <c r="N25" s="142"/>
      <c r="O25" s="142"/>
      <c r="P25" s="142"/>
      <c r="Q25" s="137" t="s">
        <v>16</v>
      </c>
      <c r="R25" s="138"/>
      <c r="S25" s="138"/>
      <c r="T25" s="138"/>
      <c r="U25" s="138"/>
      <c r="V25" s="138"/>
      <c r="W25" s="139"/>
      <c r="X25" s="136" t="s">
        <v>364</v>
      </c>
      <c r="Y25" s="136"/>
      <c r="Z25" s="136"/>
      <c r="AA25" s="136"/>
      <c r="AB25" s="136"/>
      <c r="AC25" s="136"/>
      <c r="AD25" s="136"/>
      <c r="AE25" s="19"/>
      <c r="AF25" s="1" t="s">
        <v>5</v>
      </c>
      <c r="AG25" s="20">
        <f>AJ26*68+AJ27*73+AJ28*45+AJ29*24+AJ30*60</f>
        <v>760</v>
      </c>
      <c r="AH25" s="21" t="s">
        <v>6</v>
      </c>
      <c r="AI25" s="129" t="s">
        <v>7</v>
      </c>
      <c r="AJ25" s="129"/>
      <c r="AK25" s="22" t="s">
        <v>41</v>
      </c>
    </row>
    <row r="26" spans="1:37" ht="27" customHeight="1" x14ac:dyDescent="0.6">
      <c r="A26" s="18"/>
      <c r="B26" s="18"/>
      <c r="C26" s="31" t="s">
        <v>105</v>
      </c>
      <c r="D26" s="25">
        <v>1</v>
      </c>
      <c r="E26" s="26">
        <v>12</v>
      </c>
      <c r="F26" s="27">
        <f>F2</f>
        <v>2.61</v>
      </c>
      <c r="G26" s="25" t="s">
        <v>31</v>
      </c>
      <c r="H26" s="33">
        <v>40</v>
      </c>
      <c r="I26" s="30">
        <f>H26*E26</f>
        <v>480</v>
      </c>
      <c r="J26" s="65" t="s">
        <v>150</v>
      </c>
      <c r="K26" s="66">
        <v>6</v>
      </c>
      <c r="L26" s="61">
        <v>261</v>
      </c>
      <c r="M26" s="98" t="e">
        <f>#REF!</f>
        <v>#REF!</v>
      </c>
      <c r="N26" s="66" t="s">
        <v>121</v>
      </c>
      <c r="O26" s="68">
        <v>6</v>
      </c>
      <c r="P26" s="69">
        <f t="shared" ref="P26" si="2">L26*O26</f>
        <v>1566</v>
      </c>
      <c r="Q26" s="24" t="s">
        <v>53</v>
      </c>
      <c r="R26" s="25">
        <v>7</v>
      </c>
      <c r="S26" s="26">
        <v>19</v>
      </c>
      <c r="T26" s="34" t="e">
        <f>#REF!</f>
        <v>#REF!</v>
      </c>
      <c r="U26" s="28" t="s">
        <v>31</v>
      </c>
      <c r="V26" s="29">
        <v>30</v>
      </c>
      <c r="W26" s="30">
        <f>V26*S26</f>
        <v>570</v>
      </c>
      <c r="X26" s="44" t="s">
        <v>139</v>
      </c>
      <c r="Y26" s="28"/>
      <c r="Z26" s="26"/>
      <c r="AA26" s="34"/>
      <c r="AB26" s="28"/>
      <c r="AC26" s="33"/>
      <c r="AD26" s="28">
        <f>Z26*AC26</f>
        <v>0</v>
      </c>
      <c r="AE26" s="35"/>
      <c r="AF26" s="2" t="s">
        <v>43</v>
      </c>
      <c r="AG26" s="36">
        <f>AJ26*2+AJ29*1+AJ27*7</f>
        <v>34.5</v>
      </c>
      <c r="AH26" s="37" t="s">
        <v>44</v>
      </c>
      <c r="AI26" s="38" t="s">
        <v>8</v>
      </c>
      <c r="AJ26" s="37">
        <v>5.2</v>
      </c>
      <c r="AK26" s="39" t="s">
        <v>9</v>
      </c>
    </row>
    <row r="27" spans="1:37" ht="27" customHeight="1" x14ac:dyDescent="0.6">
      <c r="A27" s="23">
        <f>A20+1</f>
        <v>44441</v>
      </c>
      <c r="B27" s="35" t="s">
        <v>10</v>
      </c>
      <c r="C27" s="31" t="s">
        <v>124</v>
      </c>
      <c r="D27" s="28"/>
      <c r="E27" s="26">
        <v>3</v>
      </c>
      <c r="F27" s="27"/>
      <c r="G27" s="28" t="s">
        <v>31</v>
      </c>
      <c r="H27" s="33">
        <v>35</v>
      </c>
      <c r="I27" s="30">
        <f t="shared" ref="I27:I30" si="3">H27*E27</f>
        <v>105</v>
      </c>
      <c r="J27" s="65" t="s">
        <v>56</v>
      </c>
      <c r="K27" s="66"/>
      <c r="L27" s="61">
        <v>15</v>
      </c>
      <c r="M27" s="98" t="e">
        <f>#REF!</f>
        <v>#REF!</v>
      </c>
      <c r="N27" s="28" t="s">
        <v>31</v>
      </c>
      <c r="O27" s="68">
        <v>30</v>
      </c>
      <c r="P27" s="69">
        <f t="shared" ref="P27:P28" si="4">L27*O27</f>
        <v>450</v>
      </c>
      <c r="Q27" s="31" t="s">
        <v>71</v>
      </c>
      <c r="R27" s="28">
        <v>0.5</v>
      </c>
      <c r="S27" s="26">
        <v>1</v>
      </c>
      <c r="T27" s="32" t="e">
        <f>#REF!</f>
        <v>#REF!</v>
      </c>
      <c r="U27" s="28" t="s">
        <v>31</v>
      </c>
      <c r="V27" s="33">
        <v>30</v>
      </c>
      <c r="W27" s="30">
        <f t="shared" ref="W27:W28" si="5">V27*S27</f>
        <v>30</v>
      </c>
      <c r="X27" s="31" t="s">
        <v>134</v>
      </c>
      <c r="Y27" s="28"/>
      <c r="Z27" s="26">
        <v>5</v>
      </c>
      <c r="AA27" s="32"/>
      <c r="AB27" s="28" t="s">
        <v>30</v>
      </c>
      <c r="AC27" s="33">
        <v>55</v>
      </c>
      <c r="AD27" s="28">
        <f>Z27*AC27</f>
        <v>275</v>
      </c>
      <c r="AE27" s="35"/>
      <c r="AF27" s="3" t="s">
        <v>11</v>
      </c>
      <c r="AG27" s="41">
        <f>AJ27*5+AJ28*5</f>
        <v>24</v>
      </c>
      <c r="AH27" s="42" t="s">
        <v>44</v>
      </c>
      <c r="AI27" s="43" t="s">
        <v>46</v>
      </c>
      <c r="AJ27" s="42">
        <v>3.2</v>
      </c>
      <c r="AK27" s="39">
        <v>2</v>
      </c>
    </row>
    <row r="28" spans="1:37" ht="27" customHeight="1" x14ac:dyDescent="0.6">
      <c r="A28" s="40">
        <f>A27</f>
        <v>44441</v>
      </c>
      <c r="B28" s="70" t="s">
        <v>47</v>
      </c>
      <c r="C28" s="31" t="s">
        <v>69</v>
      </c>
      <c r="D28" s="28"/>
      <c r="E28" s="26">
        <v>3</v>
      </c>
      <c r="F28" s="27"/>
      <c r="G28" s="28" t="s">
        <v>31</v>
      </c>
      <c r="H28" s="33">
        <v>35</v>
      </c>
      <c r="I28" s="30">
        <f t="shared" si="3"/>
        <v>105</v>
      </c>
      <c r="J28" s="65" t="s">
        <v>70</v>
      </c>
      <c r="K28" s="66"/>
      <c r="L28" s="61">
        <v>2</v>
      </c>
      <c r="M28" s="98"/>
      <c r="N28" s="28" t="s">
        <v>31</v>
      </c>
      <c r="O28" s="68">
        <v>35</v>
      </c>
      <c r="P28" s="69">
        <f t="shared" si="4"/>
        <v>70</v>
      </c>
      <c r="Q28" s="31" t="s">
        <v>52</v>
      </c>
      <c r="R28" s="28">
        <v>0.5</v>
      </c>
      <c r="S28" s="26">
        <v>1</v>
      </c>
      <c r="T28" s="32">
        <f>F24</f>
        <v>0</v>
      </c>
      <c r="U28" s="28" t="s">
        <v>33</v>
      </c>
      <c r="V28" s="33">
        <v>100</v>
      </c>
      <c r="W28" s="30">
        <f t="shared" si="5"/>
        <v>100</v>
      </c>
      <c r="X28" s="31"/>
      <c r="Y28" s="28"/>
      <c r="Z28" s="26"/>
      <c r="AA28" s="27"/>
      <c r="AB28" s="28"/>
      <c r="AC28" s="33"/>
      <c r="AD28" s="28">
        <f>Z28*AC28</f>
        <v>0</v>
      </c>
      <c r="AE28" s="35"/>
      <c r="AF28" s="3" t="s">
        <v>49</v>
      </c>
      <c r="AG28" s="41">
        <f>AJ26*15+AJ29*5+AJ30*15</f>
        <v>101.5</v>
      </c>
      <c r="AH28" s="42" t="s">
        <v>44</v>
      </c>
      <c r="AI28" s="3" t="s">
        <v>12</v>
      </c>
      <c r="AJ28" s="42">
        <v>1.6</v>
      </c>
      <c r="AK28" s="45" t="s">
        <v>13</v>
      </c>
    </row>
    <row r="29" spans="1:37" ht="27" customHeight="1" x14ac:dyDescent="0.6">
      <c r="A29" s="127"/>
      <c r="B29" s="71" t="s">
        <v>14</v>
      </c>
      <c r="C29" s="31" t="s">
        <v>103</v>
      </c>
      <c r="D29" s="28"/>
      <c r="E29" s="26">
        <v>8</v>
      </c>
      <c r="F29" s="27"/>
      <c r="G29" s="28" t="s">
        <v>31</v>
      </c>
      <c r="H29" s="33">
        <v>55</v>
      </c>
      <c r="I29" s="30">
        <f t="shared" si="3"/>
        <v>440</v>
      </c>
      <c r="J29" s="65"/>
      <c r="K29" s="66"/>
      <c r="L29" s="67"/>
      <c r="M29" s="67"/>
      <c r="N29" s="66"/>
      <c r="O29" s="68"/>
      <c r="P29" s="69"/>
      <c r="Q29" s="31"/>
      <c r="R29" s="26"/>
      <c r="S29" s="26"/>
      <c r="T29" s="32"/>
      <c r="U29" s="28"/>
      <c r="V29" s="33"/>
      <c r="W29" s="30"/>
      <c r="X29" s="31"/>
      <c r="Y29" s="28"/>
      <c r="Z29" s="26"/>
      <c r="AA29" s="27"/>
      <c r="AB29" s="28"/>
      <c r="AC29" s="33"/>
      <c r="AD29" s="28"/>
      <c r="AE29" s="35" t="s">
        <v>35</v>
      </c>
      <c r="AF29" s="3"/>
      <c r="AG29" s="46"/>
      <c r="AH29" s="42"/>
      <c r="AI29" s="3" t="s">
        <v>50</v>
      </c>
      <c r="AJ29" s="42">
        <v>1.7</v>
      </c>
      <c r="AK29" s="39" t="s">
        <v>15</v>
      </c>
    </row>
    <row r="30" spans="1:37" ht="27" customHeight="1" x14ac:dyDescent="0.6">
      <c r="A30" s="40" t="s">
        <v>126</v>
      </c>
      <c r="B30" s="40"/>
      <c r="C30" s="31" t="s">
        <v>116</v>
      </c>
      <c r="D30" s="28"/>
      <c r="E30" s="26">
        <v>1</v>
      </c>
      <c r="F30" s="27"/>
      <c r="G30" s="28" t="s">
        <v>114</v>
      </c>
      <c r="H30" s="33">
        <v>120</v>
      </c>
      <c r="I30" s="30">
        <f t="shared" si="3"/>
        <v>120</v>
      </c>
      <c r="J30" s="65"/>
      <c r="K30" s="66"/>
      <c r="L30" s="67"/>
      <c r="M30" s="67"/>
      <c r="N30" s="66"/>
      <c r="O30" s="68"/>
      <c r="P30" s="69"/>
      <c r="Q30" s="31"/>
      <c r="R30" s="78"/>
      <c r="S30" s="26"/>
      <c r="T30" s="34"/>
      <c r="U30" s="28"/>
      <c r="V30" s="33"/>
      <c r="W30" s="30"/>
      <c r="X30" s="121"/>
      <c r="Y30" s="122"/>
      <c r="Z30" s="122"/>
      <c r="AA30" s="122"/>
      <c r="AB30" s="122"/>
      <c r="AC30" s="33"/>
      <c r="AD30" s="28"/>
      <c r="AE30" s="35"/>
      <c r="AF30" s="3"/>
      <c r="AG30" s="46"/>
      <c r="AH30" s="42"/>
      <c r="AI30" s="3" t="s">
        <v>35</v>
      </c>
      <c r="AJ30" s="42">
        <v>1</v>
      </c>
      <c r="AK30" s="45">
        <v>1</v>
      </c>
    </row>
    <row r="31" spans="1:37" ht="36" customHeight="1" x14ac:dyDescent="0.6">
      <c r="A31" s="57"/>
      <c r="B31" s="57"/>
      <c r="C31" s="47"/>
      <c r="D31" s="48"/>
      <c r="E31" s="52"/>
      <c r="F31" s="49"/>
      <c r="G31" s="48"/>
      <c r="H31" s="51"/>
      <c r="I31" s="30"/>
      <c r="J31" s="121"/>
      <c r="K31" s="122"/>
      <c r="L31" s="122"/>
      <c r="M31" s="122"/>
      <c r="N31" s="122"/>
      <c r="O31" s="122"/>
      <c r="P31" s="30"/>
      <c r="Q31" s="123"/>
      <c r="R31" s="124"/>
      <c r="S31" s="124"/>
      <c r="T31" s="124"/>
      <c r="U31" s="124"/>
      <c r="V31" s="124"/>
      <c r="W31" s="30"/>
      <c r="X31" s="103"/>
      <c r="Y31" s="104"/>
      <c r="Z31" s="104"/>
      <c r="AA31" s="104"/>
      <c r="AB31" s="104"/>
      <c r="AC31" s="51"/>
      <c r="AD31" s="30"/>
      <c r="AE31" s="58"/>
      <c r="AF31" s="74"/>
      <c r="AG31" s="75"/>
      <c r="AH31" s="76"/>
      <c r="AI31" s="74"/>
      <c r="AJ31" s="76"/>
      <c r="AK31" s="77"/>
    </row>
    <row r="32" spans="1:37" ht="27" customHeight="1" x14ac:dyDescent="0.6">
      <c r="A32" s="19"/>
      <c r="B32" s="19"/>
      <c r="C32" s="136" t="s">
        <v>140</v>
      </c>
      <c r="D32" s="136"/>
      <c r="E32" s="136"/>
      <c r="F32" s="136"/>
      <c r="G32" s="136"/>
      <c r="H32" s="136"/>
      <c r="I32" s="136"/>
      <c r="J32" s="137" t="s">
        <v>63</v>
      </c>
      <c r="K32" s="138"/>
      <c r="L32" s="138"/>
      <c r="M32" s="138"/>
      <c r="N32" s="138"/>
      <c r="O32" s="138"/>
      <c r="P32" s="139"/>
      <c r="Q32" s="137" t="s">
        <v>112</v>
      </c>
      <c r="R32" s="138"/>
      <c r="S32" s="138"/>
      <c r="T32" s="138"/>
      <c r="U32" s="138"/>
      <c r="V32" s="138"/>
      <c r="W32" s="139"/>
      <c r="X32" s="136" t="s">
        <v>144</v>
      </c>
      <c r="Y32" s="136"/>
      <c r="Z32" s="136"/>
      <c r="AA32" s="136"/>
      <c r="AB32" s="136"/>
      <c r="AC32" s="136"/>
      <c r="AD32" s="136"/>
      <c r="AE32" s="19"/>
      <c r="AF32" s="1" t="s">
        <v>5</v>
      </c>
      <c r="AG32" s="20">
        <f>AJ33*68+AJ34*73+AJ35*45+AJ36*24+AJ37*60</f>
        <v>640</v>
      </c>
      <c r="AH32" s="21" t="s">
        <v>6</v>
      </c>
      <c r="AI32" s="129" t="s">
        <v>7</v>
      </c>
      <c r="AJ32" s="129"/>
      <c r="AK32" s="22" t="s">
        <v>41</v>
      </c>
    </row>
    <row r="33" spans="1:37" ht="27" customHeight="1" x14ac:dyDescent="0.6">
      <c r="A33" s="35"/>
      <c r="B33" s="18"/>
      <c r="C33" s="24" t="s">
        <v>58</v>
      </c>
      <c r="D33" s="25">
        <v>6</v>
      </c>
      <c r="E33" s="26">
        <v>21</v>
      </c>
      <c r="F33" s="27">
        <f>F9</f>
        <v>0</v>
      </c>
      <c r="G33" s="28" t="s">
        <v>31</v>
      </c>
      <c r="H33" s="29">
        <v>140</v>
      </c>
      <c r="I33" s="30">
        <f>H33*E33</f>
        <v>2940</v>
      </c>
      <c r="J33" s="31" t="s">
        <v>64</v>
      </c>
      <c r="K33" s="25"/>
      <c r="L33" s="26">
        <v>8</v>
      </c>
      <c r="M33" s="34"/>
      <c r="N33" s="28" t="s">
        <v>31</v>
      </c>
      <c r="O33" s="29">
        <v>40</v>
      </c>
      <c r="P33" s="28">
        <f>L33*O33</f>
        <v>320</v>
      </c>
      <c r="Q33" s="24" t="s">
        <v>113</v>
      </c>
      <c r="R33" s="25">
        <v>8</v>
      </c>
      <c r="S33" s="26">
        <v>19</v>
      </c>
      <c r="T33" s="34">
        <f>F2</f>
        <v>2.61</v>
      </c>
      <c r="U33" s="28" t="s">
        <v>31</v>
      </c>
      <c r="V33" s="29">
        <v>35</v>
      </c>
      <c r="W33" s="30">
        <f>S33*V33</f>
        <v>665</v>
      </c>
      <c r="X33" s="44" t="s">
        <v>147</v>
      </c>
      <c r="Y33" s="28">
        <v>3</v>
      </c>
      <c r="Z33" s="26">
        <v>5</v>
      </c>
      <c r="AA33" s="34">
        <f>F23</f>
        <v>0</v>
      </c>
      <c r="AB33" s="28" t="s">
        <v>31</v>
      </c>
      <c r="AC33" s="33">
        <v>45</v>
      </c>
      <c r="AD33" s="28">
        <f>Z33*AC33</f>
        <v>225</v>
      </c>
      <c r="AE33" s="35"/>
      <c r="AF33" s="2" t="s">
        <v>43</v>
      </c>
      <c r="AG33" s="36">
        <f>AJ33*2+AJ36*1+AJ34*7</f>
        <v>26</v>
      </c>
      <c r="AH33" s="37" t="s">
        <v>44</v>
      </c>
      <c r="AI33" s="38" t="s">
        <v>8</v>
      </c>
      <c r="AJ33" s="37">
        <v>4.5</v>
      </c>
      <c r="AK33" s="39" t="s">
        <v>9</v>
      </c>
    </row>
    <row r="34" spans="1:37" ht="27" customHeight="1" x14ac:dyDescent="0.6">
      <c r="A34" s="70">
        <f>A27+1</f>
        <v>44442</v>
      </c>
      <c r="B34" s="23" t="s">
        <v>10</v>
      </c>
      <c r="C34" s="31" t="s">
        <v>79</v>
      </c>
      <c r="D34" s="28">
        <v>3</v>
      </c>
      <c r="E34" s="26">
        <v>3</v>
      </c>
      <c r="F34" s="27">
        <f>F9</f>
        <v>0</v>
      </c>
      <c r="G34" s="28" t="s">
        <v>31</v>
      </c>
      <c r="H34" s="33">
        <v>35</v>
      </c>
      <c r="I34" s="30">
        <f>E34*H34</f>
        <v>105</v>
      </c>
      <c r="J34" s="31" t="s">
        <v>65</v>
      </c>
      <c r="K34" s="28"/>
      <c r="L34" s="26">
        <v>2</v>
      </c>
      <c r="M34" s="32"/>
      <c r="N34" s="28" t="s">
        <v>31</v>
      </c>
      <c r="O34" s="33">
        <v>35</v>
      </c>
      <c r="P34" s="28">
        <f>L34*O34</f>
        <v>70</v>
      </c>
      <c r="Q34" s="31" t="s">
        <v>52</v>
      </c>
      <c r="R34" s="28">
        <v>0.5</v>
      </c>
      <c r="S34" s="26">
        <v>1</v>
      </c>
      <c r="T34" s="32">
        <f>F30</f>
        <v>0</v>
      </c>
      <c r="U34" s="28" t="s">
        <v>33</v>
      </c>
      <c r="V34" s="33">
        <v>100</v>
      </c>
      <c r="W34" s="30">
        <f>S34*V34</f>
        <v>100</v>
      </c>
      <c r="X34" s="44" t="s">
        <v>56</v>
      </c>
      <c r="Y34" s="28">
        <v>1</v>
      </c>
      <c r="Z34" s="26">
        <v>3</v>
      </c>
      <c r="AA34" s="34">
        <f>F24</f>
        <v>0</v>
      </c>
      <c r="AB34" s="28" t="s">
        <v>31</v>
      </c>
      <c r="AC34" s="33">
        <v>30</v>
      </c>
      <c r="AD34" s="28">
        <f>Z34*AC34</f>
        <v>90</v>
      </c>
      <c r="AE34" s="35"/>
      <c r="AF34" s="3" t="s">
        <v>11</v>
      </c>
      <c r="AG34" s="41">
        <f>AJ34*5+AJ35*5</f>
        <v>26</v>
      </c>
      <c r="AH34" s="42" t="s">
        <v>44</v>
      </c>
      <c r="AI34" s="43" t="s">
        <v>46</v>
      </c>
      <c r="AJ34" s="42">
        <v>2.2000000000000002</v>
      </c>
      <c r="AK34" s="39">
        <v>2</v>
      </c>
    </row>
    <row r="35" spans="1:37" ht="27" customHeight="1" x14ac:dyDescent="0.6">
      <c r="A35" s="71">
        <f>A34</f>
        <v>44442</v>
      </c>
      <c r="B35" s="40" t="s">
        <v>47</v>
      </c>
      <c r="C35" s="31" t="s">
        <v>69</v>
      </c>
      <c r="D35" s="28">
        <v>1</v>
      </c>
      <c r="E35" s="26">
        <v>2</v>
      </c>
      <c r="F35" s="27">
        <f>F9</f>
        <v>0</v>
      </c>
      <c r="G35" s="28" t="s">
        <v>31</v>
      </c>
      <c r="H35" s="33">
        <v>35</v>
      </c>
      <c r="I35" s="30">
        <f>E35*H35</f>
        <v>70</v>
      </c>
      <c r="J35" s="31" t="s">
        <v>66</v>
      </c>
      <c r="K35" s="28"/>
      <c r="L35" s="26">
        <v>6</v>
      </c>
      <c r="M35" s="32"/>
      <c r="N35" s="28" t="s">
        <v>31</v>
      </c>
      <c r="O35" s="33">
        <v>60</v>
      </c>
      <c r="P35" s="28">
        <f>L35*O35</f>
        <v>360</v>
      </c>
      <c r="Q35" s="31"/>
      <c r="R35" s="26"/>
      <c r="S35" s="26"/>
      <c r="T35" s="32"/>
      <c r="U35" s="28"/>
      <c r="V35" s="33"/>
      <c r="W35" s="30"/>
      <c r="X35" s="31" t="s">
        <v>119</v>
      </c>
      <c r="Y35" s="28">
        <v>0.1</v>
      </c>
      <c r="Z35" s="26">
        <v>2</v>
      </c>
      <c r="AA35" s="32">
        <f>F9</f>
        <v>0</v>
      </c>
      <c r="AB35" s="28" t="s">
        <v>31</v>
      </c>
      <c r="AC35" s="33">
        <v>75</v>
      </c>
      <c r="AD35" s="28">
        <f>Z35*AC35</f>
        <v>150</v>
      </c>
      <c r="AE35" s="35"/>
      <c r="AF35" s="3" t="s">
        <v>49</v>
      </c>
      <c r="AG35" s="41">
        <f>AJ33*15+AJ36*5+AJ37*15</f>
        <v>75.5</v>
      </c>
      <c r="AH35" s="42" t="s">
        <v>44</v>
      </c>
      <c r="AI35" s="3" t="s">
        <v>12</v>
      </c>
      <c r="AJ35" s="42">
        <v>3</v>
      </c>
      <c r="AK35" s="45" t="s">
        <v>13</v>
      </c>
    </row>
    <row r="36" spans="1:37" ht="27" customHeight="1" x14ac:dyDescent="0.6">
      <c r="A36" s="127"/>
      <c r="B36" s="18" t="s">
        <v>14</v>
      </c>
      <c r="C36" s="31" t="s">
        <v>138</v>
      </c>
      <c r="D36" s="28">
        <v>1</v>
      </c>
      <c r="E36" s="26">
        <v>2</v>
      </c>
      <c r="F36" s="27">
        <f>F9</f>
        <v>0</v>
      </c>
      <c r="G36" s="28" t="s">
        <v>136</v>
      </c>
      <c r="H36" s="33">
        <v>35</v>
      </c>
      <c r="I36" s="30">
        <f>E36*H36</f>
        <v>70</v>
      </c>
      <c r="J36" s="31" t="s">
        <v>67</v>
      </c>
      <c r="K36" s="28"/>
      <c r="L36" s="26">
        <v>3</v>
      </c>
      <c r="M36" s="32"/>
      <c r="N36" s="28" t="s">
        <v>31</v>
      </c>
      <c r="O36" s="33">
        <v>135</v>
      </c>
      <c r="P36" s="28">
        <f t="shared" ref="P36:P37" si="6">L36*O36</f>
        <v>405</v>
      </c>
      <c r="Q36" s="31"/>
      <c r="R36" s="28"/>
      <c r="S36" s="27"/>
      <c r="T36" s="32"/>
      <c r="U36" s="28"/>
      <c r="V36" s="33"/>
      <c r="W36" s="30"/>
      <c r="X36" s="31" t="s">
        <v>142</v>
      </c>
      <c r="Y36" s="28"/>
      <c r="Z36" s="26">
        <v>3</v>
      </c>
      <c r="AA36" s="32"/>
      <c r="AB36" s="28" t="s">
        <v>136</v>
      </c>
      <c r="AC36" s="33">
        <v>70</v>
      </c>
      <c r="AD36" s="28">
        <f t="shared" ref="AD36:AD37" si="7">Z36*AC36</f>
        <v>210</v>
      </c>
      <c r="AE36" s="35"/>
      <c r="AF36" s="3"/>
      <c r="AG36" s="46"/>
      <c r="AH36" s="42"/>
      <c r="AI36" s="3" t="s">
        <v>50</v>
      </c>
      <c r="AJ36" s="42">
        <v>1.6</v>
      </c>
      <c r="AK36" s="39" t="s">
        <v>15</v>
      </c>
    </row>
    <row r="37" spans="1:37" ht="27" customHeight="1" x14ac:dyDescent="0.6">
      <c r="A37" s="35"/>
      <c r="B37" s="18"/>
      <c r="C37" s="31"/>
      <c r="D37" s="28"/>
      <c r="E37" s="26"/>
      <c r="F37" s="27"/>
      <c r="G37" s="28"/>
      <c r="H37" s="33"/>
      <c r="I37" s="30"/>
      <c r="J37" s="31" t="s">
        <v>68</v>
      </c>
      <c r="K37" s="28"/>
      <c r="L37" s="26">
        <v>2</v>
      </c>
      <c r="M37" s="27"/>
      <c r="N37" s="28" t="s">
        <v>31</v>
      </c>
      <c r="O37" s="33">
        <v>35</v>
      </c>
      <c r="P37" s="28">
        <f t="shared" si="6"/>
        <v>70</v>
      </c>
      <c r="Q37" s="31"/>
      <c r="R37" s="28"/>
      <c r="S37" s="27"/>
      <c r="T37" s="32"/>
      <c r="U37" s="28"/>
      <c r="V37" s="33"/>
      <c r="W37" s="30"/>
      <c r="X37" s="31" t="s">
        <v>143</v>
      </c>
      <c r="Y37" s="28"/>
      <c r="Z37" s="27">
        <v>0.5</v>
      </c>
      <c r="AA37" s="32"/>
      <c r="AB37" s="28" t="s">
        <v>136</v>
      </c>
      <c r="AC37" s="33">
        <v>80</v>
      </c>
      <c r="AD37" s="28">
        <f t="shared" si="7"/>
        <v>40</v>
      </c>
      <c r="AE37" s="35"/>
      <c r="AF37" s="3"/>
      <c r="AG37" s="46"/>
      <c r="AH37" s="42"/>
      <c r="AI37" s="3" t="s">
        <v>35</v>
      </c>
      <c r="AJ37" s="42">
        <v>0</v>
      </c>
      <c r="AK37" s="45">
        <v>1</v>
      </c>
    </row>
    <row r="38" spans="1:37" ht="27" customHeight="1" x14ac:dyDescent="0.6">
      <c r="A38" s="58"/>
      <c r="B38" s="57"/>
      <c r="C38" s="47"/>
      <c r="D38" s="48"/>
      <c r="E38" s="49"/>
      <c r="F38" s="49"/>
      <c r="G38" s="48"/>
      <c r="H38" s="51"/>
      <c r="I38" s="56"/>
      <c r="J38" s="103"/>
      <c r="K38" s="104"/>
      <c r="L38" s="105"/>
      <c r="M38" s="104"/>
      <c r="N38" s="104"/>
      <c r="O38" s="104"/>
      <c r="P38" s="104"/>
      <c r="Q38" s="47"/>
      <c r="R38" s="48"/>
      <c r="S38" s="48"/>
      <c r="T38" s="50"/>
      <c r="U38" s="48"/>
      <c r="V38" s="51"/>
      <c r="W38" s="56"/>
      <c r="X38" s="47"/>
      <c r="Y38" s="48"/>
      <c r="Z38" s="49"/>
      <c r="AA38" s="50"/>
      <c r="AB38" s="48"/>
      <c r="AC38" s="51"/>
      <c r="AD38" s="56"/>
      <c r="AE38" s="58" t="s">
        <v>23</v>
      </c>
      <c r="AF38" s="74"/>
      <c r="AG38" s="75"/>
      <c r="AH38" s="76"/>
      <c r="AI38" s="74"/>
      <c r="AJ38" s="76"/>
      <c r="AK38" s="77"/>
    </row>
    <row r="39" spans="1:37" ht="27" customHeight="1" x14ac:dyDescent="0.6">
      <c r="A39" s="79" t="s">
        <v>405</v>
      </c>
      <c r="B39" s="79"/>
      <c r="C39" s="33"/>
      <c r="D39" s="28"/>
      <c r="E39" s="27" t="s">
        <v>404</v>
      </c>
      <c r="F39" s="27"/>
      <c r="G39" s="28"/>
      <c r="H39" s="33"/>
      <c r="I39" s="86">
        <f>SUM(I5:I37)</f>
        <v>6950</v>
      </c>
      <c r="J39" s="33"/>
      <c r="K39" s="28"/>
      <c r="L39" s="27"/>
      <c r="M39" s="32"/>
      <c r="N39" s="28"/>
      <c r="O39" s="33"/>
      <c r="P39" s="86">
        <f>SUM(P5:P37)</f>
        <v>6021</v>
      </c>
      <c r="Q39" s="33" t="s">
        <v>406</v>
      </c>
      <c r="R39" s="28"/>
      <c r="S39" s="28"/>
      <c r="T39" s="32"/>
      <c r="U39" s="28"/>
      <c r="V39" s="33"/>
      <c r="W39" s="86">
        <f>SUM(W5:W37)</f>
        <v>2250</v>
      </c>
      <c r="X39" s="33"/>
      <c r="Y39" s="28"/>
      <c r="Z39" s="26"/>
      <c r="AA39" s="32"/>
      <c r="AB39" s="28"/>
      <c r="AC39" s="33"/>
      <c r="AD39" s="86">
        <f>SUM(AD5:AD37)</f>
        <v>1690</v>
      </c>
      <c r="AE39" s="83">
        <f>(SUM(A39:AD39)+(80*1*6)+(E2*1*6))/5/182</f>
        <v>20.831868131868131</v>
      </c>
      <c r="AF39" s="41"/>
      <c r="AG39" s="46"/>
      <c r="AH39" s="125"/>
      <c r="AI39" s="41"/>
      <c r="AJ39" s="125"/>
      <c r="AK39" s="126"/>
    </row>
    <row r="40" spans="1:37" ht="33" x14ac:dyDescent="0.6">
      <c r="A40" s="79"/>
      <c r="B40" s="79"/>
      <c r="C40" s="86"/>
      <c r="D40" s="86"/>
      <c r="E40" s="87"/>
      <c r="F40" s="87"/>
      <c r="G40" s="140"/>
      <c r="H40" s="140"/>
      <c r="I40" s="140"/>
      <c r="J40" s="140"/>
      <c r="K40" s="140"/>
      <c r="L40" s="88"/>
      <c r="M40" s="86"/>
      <c r="N40" s="89"/>
      <c r="O40" s="86"/>
      <c r="P40" s="86"/>
      <c r="Q40" s="141"/>
      <c r="R40" s="141"/>
      <c r="S40" s="141"/>
      <c r="T40" s="141"/>
      <c r="U40" s="141"/>
      <c r="V40" s="80"/>
      <c r="W40" s="80"/>
      <c r="X40" s="86" t="s">
        <v>24</v>
      </c>
      <c r="Y40" s="86"/>
      <c r="Z40" s="86"/>
      <c r="AA40" s="86"/>
      <c r="AB40" s="89"/>
      <c r="AC40" s="86"/>
      <c r="AD40" s="86"/>
      <c r="AE40" s="83" t="s">
        <v>110</v>
      </c>
      <c r="AG40" s="86"/>
    </row>
    <row r="44" spans="1:37" x14ac:dyDescent="0.55000000000000004">
      <c r="E44" s="4"/>
      <c r="F44" s="4"/>
      <c r="T44" s="90"/>
      <c r="AF44" s="4"/>
    </row>
    <row r="45" spans="1:37" x14ac:dyDescent="0.55000000000000004">
      <c r="E45" s="4"/>
      <c r="F45" s="4"/>
      <c r="T45" s="90"/>
      <c r="AF45" s="4"/>
    </row>
    <row r="46" spans="1:37" x14ac:dyDescent="0.55000000000000004">
      <c r="E46" s="4"/>
      <c r="F46" s="4"/>
      <c r="T46" s="90"/>
      <c r="AF46" s="4"/>
    </row>
    <row r="47" spans="1:37" x14ac:dyDescent="0.55000000000000004">
      <c r="E47" s="4"/>
      <c r="F47" s="4"/>
      <c r="T47" s="90"/>
      <c r="AF47" s="4"/>
    </row>
    <row r="48" spans="1:37" x14ac:dyDescent="0.55000000000000004">
      <c r="E48" s="4"/>
      <c r="F48" s="4"/>
      <c r="T48" s="90"/>
      <c r="AF48" s="4"/>
    </row>
    <row r="49" spans="5:32" x14ac:dyDescent="0.55000000000000004">
      <c r="E49" s="4"/>
      <c r="F49" s="4"/>
      <c r="T49" s="90"/>
      <c r="AF49" s="4"/>
    </row>
    <row r="50" spans="5:32" x14ac:dyDescent="0.55000000000000004">
      <c r="E50" s="4"/>
      <c r="F50" s="4"/>
      <c r="T50" s="90"/>
      <c r="AF50" s="4"/>
    </row>
    <row r="51" spans="5:32" x14ac:dyDescent="0.55000000000000004">
      <c r="E51" s="4"/>
      <c r="F51" s="4"/>
      <c r="T51" s="90"/>
      <c r="AF51" s="4"/>
    </row>
  </sheetData>
  <mergeCells count="33">
    <mergeCell ref="AI32:AJ32"/>
    <mergeCell ref="G40:K40"/>
    <mergeCell ref="Q40:U40"/>
    <mergeCell ref="C25:I25"/>
    <mergeCell ref="J25:P25"/>
    <mergeCell ref="Q25:W25"/>
    <mergeCell ref="C32:I32"/>
    <mergeCell ref="J32:P32"/>
    <mergeCell ref="Q32:W32"/>
    <mergeCell ref="X25:AD25"/>
    <mergeCell ref="AI25:AJ25"/>
    <mergeCell ref="X32:AD32"/>
    <mergeCell ref="AI18:AJ18"/>
    <mergeCell ref="C11:I11"/>
    <mergeCell ref="J11:P11"/>
    <mergeCell ref="Q11:W11"/>
    <mergeCell ref="X11:AD11"/>
    <mergeCell ref="AI11:AJ11"/>
    <mergeCell ref="C18:I18"/>
    <mergeCell ref="J18:P18"/>
    <mergeCell ref="Q18:W18"/>
    <mergeCell ref="X18:AD18"/>
    <mergeCell ref="AI4:AJ4"/>
    <mergeCell ref="A1:AG1"/>
    <mergeCell ref="A2:C2"/>
    <mergeCell ref="H2:J2"/>
    <mergeCell ref="M2:O2"/>
    <mergeCell ref="AF3:AK3"/>
    <mergeCell ref="C4:I4"/>
    <mergeCell ref="J4:P4"/>
    <mergeCell ref="Q4:W4"/>
    <mergeCell ref="X4:AD4"/>
    <mergeCell ref="Z2:AK2"/>
  </mergeCells>
  <phoneticPr fontId="2" type="noConversion"/>
  <printOptions horizontalCentered="1" verticalCentered="1"/>
  <pageMargins left="0" right="0" top="0" bottom="0" header="0.51181102362204722" footer="0.51181102362204722"/>
  <pageSetup paperSize="9"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33"/>
    <pageSetUpPr fitToPage="1"/>
  </sheetPr>
  <dimension ref="A1:AK48"/>
  <sheetViews>
    <sheetView tabSelected="1" view="pageBreakPreview" topLeftCell="A16" zoomScale="40" zoomScaleNormal="55" zoomScaleSheetLayoutView="40" workbookViewId="0">
      <selection sqref="A1:AG1"/>
    </sheetView>
  </sheetViews>
  <sheetFormatPr defaultColWidth="9" defaultRowHeight="30.6" x14ac:dyDescent="0.55000000000000004"/>
  <cols>
    <col min="1" max="1" width="20.44140625" style="4" customWidth="1"/>
    <col min="2" max="2" width="7.109375" style="4" customWidth="1"/>
    <col min="3" max="3" width="28.77734375" style="4" customWidth="1"/>
    <col min="4" max="4" width="10.6640625" style="4" hidden="1" customWidth="1"/>
    <col min="5" max="5" width="10.44140625" style="91" customWidth="1"/>
    <col min="6" max="6" width="10.6640625" style="91" hidden="1" customWidth="1"/>
    <col min="7" max="7" width="9.21875" style="4" customWidth="1"/>
    <col min="8" max="8" width="9" style="4" hidden="1" customWidth="1"/>
    <col min="9" max="9" width="11.88671875" style="4" hidden="1" customWidth="1"/>
    <col min="10" max="10" width="34.44140625" style="4" customWidth="1"/>
    <col min="11" max="11" width="8" style="4" hidden="1" customWidth="1"/>
    <col min="12" max="12" width="9.33203125" style="4" customWidth="1"/>
    <col min="13" max="13" width="1.88671875" style="4" hidden="1" customWidth="1"/>
    <col min="14" max="14" width="8.21875" style="4" customWidth="1"/>
    <col min="15" max="15" width="11.44140625" style="4" hidden="1" customWidth="1"/>
    <col min="16" max="16" width="11.88671875" style="4" hidden="1" customWidth="1"/>
    <col min="17" max="17" width="36.109375" style="4" customWidth="1"/>
    <col min="18" max="18" width="2.77734375" style="4" hidden="1" customWidth="1"/>
    <col min="19" max="19" width="7.88671875" style="4" customWidth="1"/>
    <col min="20" max="20" width="1.88671875" style="4" hidden="1" customWidth="1"/>
    <col min="21" max="21" width="10.88671875" style="4" customWidth="1"/>
    <col min="22" max="22" width="11.88671875" style="4" hidden="1" customWidth="1"/>
    <col min="23" max="23" width="10.88671875" style="4" hidden="1" customWidth="1"/>
    <col min="24" max="24" width="34.109375" style="4" customWidth="1"/>
    <col min="25" max="25" width="5.33203125" style="4" hidden="1" customWidth="1"/>
    <col min="26" max="26" width="9" style="4"/>
    <col min="27" max="27" width="9" style="4" hidden="1" customWidth="1"/>
    <col min="28" max="28" width="8.33203125" style="4" customWidth="1"/>
    <col min="29" max="29" width="18.33203125" style="4" hidden="1" customWidth="1"/>
    <col min="30" max="30" width="15.6640625" style="4" hidden="1" customWidth="1"/>
    <col min="31" max="31" width="10" style="4" customWidth="1"/>
    <col min="32" max="32" width="9.21875" style="90" customWidth="1"/>
    <col min="33" max="33" width="6.109375" style="4" customWidth="1"/>
    <col min="34" max="34" width="3.77734375" style="4" customWidth="1"/>
    <col min="35" max="35" width="9.88671875" style="4" customWidth="1"/>
    <col min="36" max="36" width="5.88671875" style="4" customWidth="1"/>
    <col min="37" max="37" width="9.21875" style="4" customWidth="1"/>
    <col min="38" max="16384" width="9" style="5"/>
  </cols>
  <sheetData>
    <row r="1" spans="1:37" ht="59.25" customHeight="1" x14ac:dyDescent="0.3">
      <c r="A1" s="130" t="s">
        <v>402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</row>
    <row r="2" spans="1:37" ht="33" x14ac:dyDescent="0.6">
      <c r="A2" s="131" t="s">
        <v>0</v>
      </c>
      <c r="B2" s="131"/>
      <c r="C2" s="131"/>
      <c r="D2" s="6">
        <v>100</v>
      </c>
      <c r="E2" s="7">
        <v>261</v>
      </c>
      <c r="F2" s="8">
        <f>A8/D2</f>
        <v>0</v>
      </c>
      <c r="H2" s="132" t="s">
        <v>36</v>
      </c>
      <c r="I2" s="132"/>
      <c r="J2" s="132"/>
      <c r="K2" s="9">
        <v>5</v>
      </c>
      <c r="L2" s="9"/>
      <c r="M2" s="132" t="s">
        <v>1</v>
      </c>
      <c r="N2" s="132"/>
      <c r="O2" s="132"/>
      <c r="P2" s="9">
        <v>2</v>
      </c>
      <c r="Q2" s="9"/>
      <c r="R2" s="9"/>
      <c r="S2" s="9"/>
      <c r="T2" s="9"/>
      <c r="U2" s="9"/>
      <c r="V2" s="9"/>
      <c r="W2" s="9"/>
      <c r="X2" s="9"/>
      <c r="Y2" s="9"/>
      <c r="Z2" s="131" t="s">
        <v>168</v>
      </c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</row>
    <row r="3" spans="1:37" ht="33" x14ac:dyDescent="0.6">
      <c r="A3" s="10" t="s">
        <v>2</v>
      </c>
      <c r="B3" s="10"/>
      <c r="C3" s="11" t="s">
        <v>37</v>
      </c>
      <c r="D3" s="12" t="s">
        <v>3</v>
      </c>
      <c r="E3" s="13"/>
      <c r="F3" s="13"/>
      <c r="G3" s="12" t="s">
        <v>38</v>
      </c>
      <c r="H3" s="11" t="s">
        <v>4</v>
      </c>
      <c r="I3" s="12" t="s">
        <v>39</v>
      </c>
      <c r="J3" s="14" t="s">
        <v>37</v>
      </c>
      <c r="K3" s="10" t="s">
        <v>3</v>
      </c>
      <c r="L3" s="10"/>
      <c r="M3" s="10"/>
      <c r="N3" s="10" t="s">
        <v>38</v>
      </c>
      <c r="O3" s="14" t="s">
        <v>4</v>
      </c>
      <c r="P3" s="15" t="s">
        <v>39</v>
      </c>
      <c r="Q3" s="11" t="s">
        <v>37</v>
      </c>
      <c r="R3" s="12" t="s">
        <v>3</v>
      </c>
      <c r="S3" s="12"/>
      <c r="T3" s="12"/>
      <c r="U3" s="12" t="s">
        <v>38</v>
      </c>
      <c r="V3" s="11" t="s">
        <v>4</v>
      </c>
      <c r="W3" s="12" t="s">
        <v>39</v>
      </c>
      <c r="X3" s="16" t="s">
        <v>37</v>
      </c>
      <c r="Y3" s="10" t="s">
        <v>3</v>
      </c>
      <c r="Z3" s="10"/>
      <c r="AA3" s="10"/>
      <c r="AB3" s="10" t="s">
        <v>38</v>
      </c>
      <c r="AC3" s="14" t="s">
        <v>4</v>
      </c>
      <c r="AD3" s="15" t="s">
        <v>39</v>
      </c>
      <c r="AE3" s="17"/>
      <c r="AF3" s="133" t="s">
        <v>40</v>
      </c>
      <c r="AG3" s="134"/>
      <c r="AH3" s="134"/>
      <c r="AI3" s="134"/>
      <c r="AJ3" s="134"/>
      <c r="AK3" s="135"/>
    </row>
    <row r="4" spans="1:37" ht="27" customHeight="1" x14ac:dyDescent="0.6">
      <c r="A4" s="18"/>
      <c r="B4" s="18"/>
      <c r="C4" s="137" t="s">
        <v>360</v>
      </c>
      <c r="D4" s="138"/>
      <c r="E4" s="138"/>
      <c r="F4" s="138"/>
      <c r="G4" s="138"/>
      <c r="H4" s="138"/>
      <c r="I4" s="139"/>
      <c r="J4" s="137" t="s">
        <v>260</v>
      </c>
      <c r="K4" s="138"/>
      <c r="L4" s="138"/>
      <c r="M4" s="138"/>
      <c r="N4" s="138"/>
      <c r="O4" s="138"/>
      <c r="P4" s="139"/>
      <c r="Q4" s="137" t="s">
        <v>387</v>
      </c>
      <c r="R4" s="138"/>
      <c r="S4" s="138"/>
      <c r="T4" s="138"/>
      <c r="U4" s="138"/>
      <c r="V4" s="138"/>
      <c r="W4" s="139"/>
      <c r="X4" s="137" t="s">
        <v>259</v>
      </c>
      <c r="Y4" s="138"/>
      <c r="Z4" s="138"/>
      <c r="AA4" s="138"/>
      <c r="AB4" s="138"/>
      <c r="AC4" s="138"/>
      <c r="AD4" s="139"/>
      <c r="AE4" s="19"/>
      <c r="AF4" s="1" t="s">
        <v>5</v>
      </c>
      <c r="AG4" s="20">
        <f>AJ5*68+AJ6*73+AJ7*45+AJ8*24+AJ9*60</f>
        <v>651.5</v>
      </c>
      <c r="AH4" s="21" t="s">
        <v>6</v>
      </c>
      <c r="AI4" s="129" t="s">
        <v>7</v>
      </c>
      <c r="AJ4" s="129"/>
      <c r="AK4" s="22" t="s">
        <v>41</v>
      </c>
    </row>
    <row r="5" spans="1:37" ht="27" customHeight="1" x14ac:dyDescent="0.6">
      <c r="A5" s="23">
        <v>44445</v>
      </c>
      <c r="B5" s="23"/>
      <c r="C5" s="24" t="s">
        <v>258</v>
      </c>
      <c r="D5" s="25"/>
      <c r="E5" s="26">
        <v>18</v>
      </c>
      <c r="F5" s="27"/>
      <c r="G5" s="28" t="s">
        <v>31</v>
      </c>
      <c r="H5" s="29">
        <v>135</v>
      </c>
      <c r="I5" s="30">
        <f>H5*E5</f>
        <v>2430</v>
      </c>
      <c r="J5" s="31" t="s">
        <v>261</v>
      </c>
      <c r="K5" s="28">
        <v>2</v>
      </c>
      <c r="L5" s="26">
        <v>3</v>
      </c>
      <c r="M5" s="32" t="e">
        <f>#REF!</f>
        <v>#REF!</v>
      </c>
      <c r="N5" s="28" t="s">
        <v>31</v>
      </c>
      <c r="O5" s="33">
        <v>150</v>
      </c>
      <c r="P5" s="30">
        <f t="shared" ref="P5:P8" si="0">L5*O5</f>
        <v>450</v>
      </c>
      <c r="Q5" s="24" t="s">
        <v>388</v>
      </c>
      <c r="R5" s="25">
        <v>8</v>
      </c>
      <c r="S5" s="26">
        <v>20</v>
      </c>
      <c r="T5" s="34" t="e">
        <f>#REF!</f>
        <v>#REF!</v>
      </c>
      <c r="U5" s="28" t="s">
        <v>31</v>
      </c>
      <c r="V5" s="29">
        <v>40</v>
      </c>
      <c r="W5" s="30">
        <f>S5*V5</f>
        <v>800</v>
      </c>
      <c r="X5" s="31" t="s">
        <v>247</v>
      </c>
      <c r="Y5" s="28">
        <v>2</v>
      </c>
      <c r="Z5" s="26">
        <v>10</v>
      </c>
      <c r="AA5" s="32" t="e">
        <f>#REF!</f>
        <v>#REF!</v>
      </c>
      <c r="AB5" s="28" t="s">
        <v>31</v>
      </c>
      <c r="AC5" s="33">
        <v>35</v>
      </c>
      <c r="AD5" s="30">
        <f>AC5*Z5</f>
        <v>350</v>
      </c>
      <c r="AE5" s="35"/>
      <c r="AF5" s="2" t="s">
        <v>43</v>
      </c>
      <c r="AG5" s="36">
        <f>AJ5*2+AJ8*1+AJ6*7</f>
        <v>29.5</v>
      </c>
      <c r="AH5" s="37" t="s">
        <v>44</v>
      </c>
      <c r="AI5" s="38" t="s">
        <v>8</v>
      </c>
      <c r="AJ5" s="37">
        <v>5</v>
      </c>
      <c r="AK5" s="39" t="s">
        <v>9</v>
      </c>
    </row>
    <row r="6" spans="1:37" ht="34.5" customHeight="1" x14ac:dyDescent="0.6">
      <c r="A6" s="40">
        <v>40945</v>
      </c>
      <c r="B6" s="40" t="s">
        <v>10</v>
      </c>
      <c r="C6" s="31" t="s">
        <v>368</v>
      </c>
      <c r="D6" s="28"/>
      <c r="E6" s="26">
        <v>8</v>
      </c>
      <c r="F6" s="27"/>
      <c r="G6" s="28" t="s">
        <v>31</v>
      </c>
      <c r="H6" s="33">
        <v>65</v>
      </c>
      <c r="I6" s="30">
        <f t="shared" ref="I6" si="1">H6*E6</f>
        <v>520</v>
      </c>
      <c r="J6" s="31" t="s">
        <v>262</v>
      </c>
      <c r="K6" s="28">
        <v>3</v>
      </c>
      <c r="L6" s="26">
        <v>10</v>
      </c>
      <c r="M6" s="32" t="e">
        <f>#REF!</f>
        <v>#REF!</v>
      </c>
      <c r="N6" s="28" t="s">
        <v>31</v>
      </c>
      <c r="O6" s="33">
        <v>25</v>
      </c>
      <c r="P6" s="30">
        <f t="shared" si="0"/>
        <v>250</v>
      </c>
      <c r="Q6" s="31" t="s">
        <v>52</v>
      </c>
      <c r="R6" s="28"/>
      <c r="S6" s="26">
        <v>1</v>
      </c>
      <c r="T6" s="32" t="e">
        <f>#REF!</f>
        <v>#REF!</v>
      </c>
      <c r="U6" s="28" t="s">
        <v>33</v>
      </c>
      <c r="V6" s="33">
        <v>100</v>
      </c>
      <c r="W6" s="30">
        <f t="shared" ref="W6:W7" si="2">S6*V6</f>
        <v>100</v>
      </c>
      <c r="X6" s="31" t="s">
        <v>107</v>
      </c>
      <c r="Y6" s="28">
        <v>0.3</v>
      </c>
      <c r="Z6" s="26">
        <v>2</v>
      </c>
      <c r="AA6" s="32" t="e">
        <f>#REF!</f>
        <v>#REF!</v>
      </c>
      <c r="AB6" s="28" t="s">
        <v>31</v>
      </c>
      <c r="AC6" s="33">
        <v>65</v>
      </c>
      <c r="AD6" s="30">
        <f>AC6*Z6</f>
        <v>130</v>
      </c>
      <c r="AE6" s="35"/>
      <c r="AF6" s="3" t="s">
        <v>11</v>
      </c>
      <c r="AG6" s="41">
        <f>AJ6*5+AJ7*5</f>
        <v>21.5</v>
      </c>
      <c r="AH6" s="42" t="s">
        <v>44</v>
      </c>
      <c r="AI6" s="43" t="s">
        <v>46</v>
      </c>
      <c r="AJ6" s="42">
        <v>2.5</v>
      </c>
      <c r="AK6" s="39">
        <v>2</v>
      </c>
    </row>
    <row r="7" spans="1:37" ht="27" customHeight="1" x14ac:dyDescent="0.6">
      <c r="A7" s="40"/>
      <c r="B7" s="40" t="s">
        <v>47</v>
      </c>
      <c r="C7" s="31"/>
      <c r="D7" s="28"/>
      <c r="E7" s="26"/>
      <c r="F7" s="27"/>
      <c r="G7" s="28"/>
      <c r="H7" s="33"/>
      <c r="I7" s="30"/>
      <c r="J7" s="31" t="s">
        <v>70</v>
      </c>
      <c r="K7" s="28">
        <v>1</v>
      </c>
      <c r="L7" s="26">
        <v>3</v>
      </c>
      <c r="M7" s="32" t="e">
        <f>#REF!</f>
        <v>#REF!</v>
      </c>
      <c r="N7" s="28" t="s">
        <v>31</v>
      </c>
      <c r="O7" s="33">
        <v>35</v>
      </c>
      <c r="P7" s="30">
        <f t="shared" si="0"/>
        <v>105</v>
      </c>
      <c r="Q7" s="31" t="s">
        <v>70</v>
      </c>
      <c r="R7" s="27">
        <v>0.5</v>
      </c>
      <c r="S7" s="26">
        <v>1</v>
      </c>
      <c r="T7" s="32" t="e">
        <f>#REF!</f>
        <v>#REF!</v>
      </c>
      <c r="U7" s="28" t="s">
        <v>31</v>
      </c>
      <c r="V7" s="33">
        <v>35</v>
      </c>
      <c r="W7" s="30">
        <f t="shared" si="2"/>
        <v>35</v>
      </c>
      <c r="X7" s="44" t="s">
        <v>148</v>
      </c>
      <c r="Y7" s="28">
        <v>0.2</v>
      </c>
      <c r="Z7" s="27">
        <v>0.5</v>
      </c>
      <c r="AA7" s="32" t="e">
        <f>#REF!</f>
        <v>#REF!</v>
      </c>
      <c r="AB7" s="28" t="s">
        <v>31</v>
      </c>
      <c r="AC7" s="33">
        <v>80</v>
      </c>
      <c r="AD7" s="30">
        <f>AC7*Z7</f>
        <v>40</v>
      </c>
      <c r="AE7" s="35"/>
      <c r="AF7" s="3" t="s">
        <v>49</v>
      </c>
      <c r="AG7" s="41">
        <f>AJ5*15+AJ8*5+AJ9*15</f>
        <v>85</v>
      </c>
      <c r="AH7" s="42" t="s">
        <v>44</v>
      </c>
      <c r="AI7" s="3" t="s">
        <v>12</v>
      </c>
      <c r="AJ7" s="42">
        <v>1.8</v>
      </c>
      <c r="AK7" s="45" t="s">
        <v>13</v>
      </c>
    </row>
    <row r="8" spans="1:37" ht="27" customHeight="1" x14ac:dyDescent="0.6">
      <c r="A8" s="7"/>
      <c r="B8" s="40" t="s">
        <v>14</v>
      </c>
      <c r="C8" s="31"/>
      <c r="D8" s="28"/>
      <c r="E8" s="26"/>
      <c r="F8" s="27"/>
      <c r="G8" s="28"/>
      <c r="H8" s="33"/>
      <c r="I8" s="30"/>
      <c r="J8" s="31" t="s">
        <v>125</v>
      </c>
      <c r="K8" s="28">
        <v>3</v>
      </c>
      <c r="L8" s="26">
        <v>5</v>
      </c>
      <c r="M8" s="32" t="e">
        <f>#REF!</f>
        <v>#REF!</v>
      </c>
      <c r="N8" s="28" t="s">
        <v>31</v>
      </c>
      <c r="O8" s="33">
        <v>35</v>
      </c>
      <c r="P8" s="30">
        <f t="shared" si="0"/>
        <v>175</v>
      </c>
      <c r="Q8" s="31"/>
      <c r="R8" s="28"/>
      <c r="S8" s="27"/>
      <c r="T8" s="32"/>
      <c r="U8" s="28"/>
      <c r="V8" s="33"/>
      <c r="W8" s="30"/>
      <c r="X8" s="31"/>
      <c r="Y8" s="28"/>
      <c r="Z8" s="26"/>
      <c r="AA8" s="32"/>
      <c r="AB8" s="28"/>
      <c r="AC8" s="33"/>
      <c r="AD8" s="30"/>
      <c r="AE8" s="35"/>
      <c r="AF8" s="3"/>
      <c r="AG8" s="46"/>
      <c r="AH8" s="42"/>
      <c r="AI8" s="3" t="s">
        <v>50</v>
      </c>
      <c r="AJ8" s="42">
        <v>2</v>
      </c>
      <c r="AK8" s="39" t="s">
        <v>15</v>
      </c>
    </row>
    <row r="9" spans="1:37" ht="27" customHeight="1" x14ac:dyDescent="0.6">
      <c r="A9" s="40"/>
      <c r="B9" s="40"/>
      <c r="C9" s="31"/>
      <c r="D9" s="28"/>
      <c r="E9" s="27"/>
      <c r="F9" s="27"/>
      <c r="G9" s="28"/>
      <c r="H9" s="33"/>
      <c r="I9" s="30"/>
      <c r="J9" s="31"/>
      <c r="K9" s="28"/>
      <c r="L9" s="26"/>
      <c r="M9" s="32"/>
      <c r="N9" s="28"/>
      <c r="O9" s="33"/>
      <c r="P9" s="30"/>
      <c r="Q9" s="31"/>
      <c r="R9" s="28"/>
      <c r="S9" s="27"/>
      <c r="T9" s="32"/>
      <c r="U9" s="28"/>
      <c r="V9" s="33"/>
      <c r="W9" s="30"/>
      <c r="X9" s="31"/>
      <c r="Y9" s="28"/>
      <c r="Z9" s="26"/>
      <c r="AA9" s="32"/>
      <c r="AB9" s="28"/>
      <c r="AC9" s="33"/>
      <c r="AD9" s="30"/>
      <c r="AE9" s="35"/>
      <c r="AF9" s="3"/>
      <c r="AG9" s="46"/>
      <c r="AH9" s="42"/>
      <c r="AI9" s="3" t="s">
        <v>35</v>
      </c>
      <c r="AJ9" s="42">
        <v>0</v>
      </c>
      <c r="AK9" s="45">
        <v>1</v>
      </c>
    </row>
    <row r="10" spans="1:37" ht="27" customHeight="1" x14ac:dyDescent="0.6">
      <c r="A10" s="18"/>
      <c r="B10" s="18"/>
      <c r="C10" s="31" t="s">
        <v>130</v>
      </c>
      <c r="D10" s="28"/>
      <c r="E10" s="26">
        <v>2</v>
      </c>
      <c r="F10" s="32"/>
      <c r="G10" s="28" t="s">
        <v>31</v>
      </c>
      <c r="H10" s="33">
        <v>55</v>
      </c>
      <c r="I10" s="30">
        <f t="shared" ref="I10" si="3">H10*E10</f>
        <v>110</v>
      </c>
      <c r="J10" s="47"/>
      <c r="K10" s="48"/>
      <c r="L10" s="49"/>
      <c r="M10" s="50"/>
      <c r="N10" s="48"/>
      <c r="O10" s="51"/>
      <c r="P10" s="30"/>
      <c r="Q10" s="47"/>
      <c r="R10" s="48"/>
      <c r="S10" s="27"/>
      <c r="T10" s="32"/>
      <c r="U10" s="28"/>
      <c r="V10" s="33"/>
      <c r="W10" s="30"/>
      <c r="X10" s="47"/>
      <c r="Y10" s="48"/>
      <c r="Z10" s="52"/>
      <c r="AA10" s="50"/>
      <c r="AB10" s="48"/>
      <c r="AC10" s="51"/>
      <c r="AD10" s="30"/>
      <c r="AE10" s="35"/>
      <c r="AF10" s="3"/>
      <c r="AG10" s="46"/>
      <c r="AH10" s="42"/>
      <c r="AI10" s="3"/>
      <c r="AJ10" s="42"/>
      <c r="AK10" s="45"/>
    </row>
    <row r="11" spans="1:37" ht="27" customHeight="1" x14ac:dyDescent="0.6">
      <c r="A11" s="53"/>
      <c r="B11" s="53"/>
      <c r="C11" s="137" t="s">
        <v>256</v>
      </c>
      <c r="D11" s="138"/>
      <c r="E11" s="138"/>
      <c r="F11" s="138"/>
      <c r="G11" s="138"/>
      <c r="H11" s="138"/>
      <c r="I11" s="139"/>
      <c r="J11" s="137" t="s">
        <v>177</v>
      </c>
      <c r="K11" s="138"/>
      <c r="L11" s="138"/>
      <c r="M11" s="138"/>
      <c r="N11" s="138"/>
      <c r="O11" s="138"/>
      <c r="P11" s="139"/>
      <c r="Q11" s="137" t="s">
        <v>294</v>
      </c>
      <c r="R11" s="138"/>
      <c r="S11" s="138"/>
      <c r="T11" s="138"/>
      <c r="U11" s="138"/>
      <c r="V11" s="138"/>
      <c r="W11" s="139"/>
      <c r="X11" s="137" t="s">
        <v>178</v>
      </c>
      <c r="Y11" s="138"/>
      <c r="Z11" s="138"/>
      <c r="AA11" s="138"/>
      <c r="AB11" s="138"/>
      <c r="AC11" s="138"/>
      <c r="AD11" s="139"/>
      <c r="AE11" s="35"/>
      <c r="AF11" s="1" t="s">
        <v>5</v>
      </c>
      <c r="AG11" s="20">
        <f>AJ12*68+AJ13*73+AJ14*45+AJ15*24+AJ16*60</f>
        <v>711</v>
      </c>
      <c r="AH11" s="21" t="s">
        <v>6</v>
      </c>
      <c r="AI11" s="129" t="s">
        <v>7</v>
      </c>
      <c r="AJ11" s="129"/>
      <c r="AK11" s="22" t="s">
        <v>41</v>
      </c>
    </row>
    <row r="12" spans="1:37" ht="27" customHeight="1" x14ac:dyDescent="0.6">
      <c r="A12" s="18"/>
      <c r="B12" s="18"/>
      <c r="C12" s="31" t="s">
        <v>257</v>
      </c>
      <c r="D12" s="28">
        <v>105</v>
      </c>
      <c r="E12" s="26">
        <v>271</v>
      </c>
      <c r="F12" s="27">
        <f>F2</f>
        <v>0</v>
      </c>
      <c r="G12" s="25" t="s">
        <v>179</v>
      </c>
      <c r="H12" s="29">
        <v>10</v>
      </c>
      <c r="I12" s="30">
        <f>E12*H12</f>
        <v>2710</v>
      </c>
      <c r="J12" s="24" t="s">
        <v>180</v>
      </c>
      <c r="K12" s="25">
        <v>6</v>
      </c>
      <c r="L12" s="26">
        <v>12</v>
      </c>
      <c r="M12" s="34">
        <f>F2</f>
        <v>0</v>
      </c>
      <c r="N12" s="25" t="s">
        <v>31</v>
      </c>
      <c r="O12" s="29">
        <v>35</v>
      </c>
      <c r="P12" s="54">
        <f t="shared" ref="P12:P16" si="4">L12*O12</f>
        <v>420</v>
      </c>
      <c r="Q12" s="24" t="s">
        <v>295</v>
      </c>
      <c r="R12" s="25">
        <v>8</v>
      </c>
      <c r="S12" s="26">
        <v>19</v>
      </c>
      <c r="T12" s="34" t="e">
        <f>#REF!</f>
        <v>#REF!</v>
      </c>
      <c r="U12" s="28" t="s">
        <v>31</v>
      </c>
      <c r="V12" s="29">
        <v>35</v>
      </c>
      <c r="W12" s="30">
        <f>S12*V12</f>
        <v>665</v>
      </c>
      <c r="X12" s="31" t="s">
        <v>105</v>
      </c>
      <c r="Y12" s="28">
        <v>2</v>
      </c>
      <c r="Z12" s="26">
        <v>10</v>
      </c>
      <c r="AA12" s="32" t="e">
        <f>#REF!</f>
        <v>#REF!</v>
      </c>
      <c r="AB12" s="28" t="s">
        <v>31</v>
      </c>
      <c r="AC12" s="33">
        <v>35</v>
      </c>
      <c r="AD12" s="30">
        <f>AC12*Z12</f>
        <v>350</v>
      </c>
      <c r="AE12" s="19"/>
      <c r="AF12" s="2" t="s">
        <v>43</v>
      </c>
      <c r="AG12" s="36">
        <f>AJ12*2+AJ15*1+AJ13*7</f>
        <v>29.5</v>
      </c>
      <c r="AH12" s="37" t="s">
        <v>44</v>
      </c>
      <c r="AI12" s="38" t="s">
        <v>8</v>
      </c>
      <c r="AJ12" s="37">
        <v>5.2</v>
      </c>
      <c r="AK12" s="39" t="s">
        <v>9</v>
      </c>
    </row>
    <row r="13" spans="1:37" ht="27" customHeight="1" x14ac:dyDescent="0.6">
      <c r="A13" s="23">
        <f>A5+1</f>
        <v>44446</v>
      </c>
      <c r="B13" s="18" t="s">
        <v>131</v>
      </c>
      <c r="C13" s="31"/>
      <c r="D13" s="28"/>
      <c r="E13" s="26"/>
      <c r="F13" s="27"/>
      <c r="G13" s="28"/>
      <c r="H13" s="33"/>
      <c r="I13" s="30"/>
      <c r="J13" s="31" t="s">
        <v>70</v>
      </c>
      <c r="K13" s="27">
        <v>0.5</v>
      </c>
      <c r="L13" s="26">
        <v>2</v>
      </c>
      <c r="M13" s="32">
        <f>F2</f>
        <v>0</v>
      </c>
      <c r="N13" s="28" t="s">
        <v>31</v>
      </c>
      <c r="O13" s="33">
        <v>35</v>
      </c>
      <c r="P13" s="30">
        <f t="shared" si="4"/>
        <v>70</v>
      </c>
      <c r="Q13" s="31" t="s">
        <v>181</v>
      </c>
      <c r="R13" s="28"/>
      <c r="S13" s="26">
        <v>1</v>
      </c>
      <c r="T13" s="32" t="e">
        <f>#REF!</f>
        <v>#REF!</v>
      </c>
      <c r="U13" s="28" t="s">
        <v>33</v>
      </c>
      <c r="V13" s="33">
        <v>100</v>
      </c>
      <c r="W13" s="30">
        <f t="shared" ref="W13" si="5">S13*V13</f>
        <v>100</v>
      </c>
      <c r="X13" s="31" t="s">
        <v>182</v>
      </c>
      <c r="Y13" s="28">
        <v>0.3</v>
      </c>
      <c r="Z13" s="26">
        <v>2</v>
      </c>
      <c r="AA13" s="32" t="e">
        <f>#REF!</f>
        <v>#REF!</v>
      </c>
      <c r="AB13" s="28" t="s">
        <v>31</v>
      </c>
      <c r="AC13" s="33">
        <v>65</v>
      </c>
      <c r="AD13" s="30">
        <f>AC13*Z13</f>
        <v>130</v>
      </c>
      <c r="AE13" s="35"/>
      <c r="AF13" s="3" t="s">
        <v>11</v>
      </c>
      <c r="AG13" s="41">
        <f>AJ13*5+AJ14*5</f>
        <v>21</v>
      </c>
      <c r="AH13" s="42" t="s">
        <v>44</v>
      </c>
      <c r="AI13" s="43" t="s">
        <v>46</v>
      </c>
      <c r="AJ13" s="42">
        <v>2.5</v>
      </c>
      <c r="AK13" s="39">
        <v>2</v>
      </c>
    </row>
    <row r="14" spans="1:37" ht="27" customHeight="1" x14ac:dyDescent="0.6">
      <c r="A14" s="40">
        <f>A13</f>
        <v>44446</v>
      </c>
      <c r="B14" s="23" t="s">
        <v>183</v>
      </c>
      <c r="C14" s="31"/>
      <c r="D14" s="28"/>
      <c r="E14" s="26"/>
      <c r="F14" s="27"/>
      <c r="G14" s="28"/>
      <c r="H14" s="33"/>
      <c r="I14" s="30"/>
      <c r="J14" s="31" t="s">
        <v>184</v>
      </c>
      <c r="K14" s="28">
        <v>1</v>
      </c>
      <c r="L14" s="26">
        <v>3</v>
      </c>
      <c r="M14" s="32">
        <f>F2</f>
        <v>0</v>
      </c>
      <c r="N14" s="28" t="s">
        <v>31</v>
      </c>
      <c r="O14" s="33">
        <v>150</v>
      </c>
      <c r="P14" s="30">
        <f t="shared" si="4"/>
        <v>450</v>
      </c>
      <c r="Q14" s="31"/>
      <c r="R14" s="28"/>
      <c r="S14" s="26"/>
      <c r="T14" s="32"/>
      <c r="U14" s="28"/>
      <c r="V14" s="33"/>
      <c r="W14" s="30"/>
      <c r="X14" s="44" t="s">
        <v>148</v>
      </c>
      <c r="Y14" s="28">
        <v>0.2</v>
      </c>
      <c r="Z14" s="27">
        <v>0.5</v>
      </c>
      <c r="AA14" s="32" t="e">
        <f>#REF!</f>
        <v>#REF!</v>
      </c>
      <c r="AB14" s="28" t="s">
        <v>31</v>
      </c>
      <c r="AC14" s="33">
        <v>80</v>
      </c>
      <c r="AD14" s="30">
        <f>AC14*Z14</f>
        <v>40</v>
      </c>
      <c r="AE14" s="35"/>
      <c r="AF14" s="3" t="s">
        <v>49</v>
      </c>
      <c r="AG14" s="41">
        <f>AJ12*15+AJ15*5+AJ16*15</f>
        <v>101</v>
      </c>
      <c r="AH14" s="42" t="s">
        <v>44</v>
      </c>
      <c r="AI14" s="3" t="s">
        <v>12</v>
      </c>
      <c r="AJ14" s="42">
        <v>1.7</v>
      </c>
      <c r="AK14" s="45" t="s">
        <v>13</v>
      </c>
    </row>
    <row r="15" spans="1:37" ht="27" customHeight="1" x14ac:dyDescent="0.6">
      <c r="A15" s="40"/>
      <c r="B15" s="40" t="s">
        <v>14</v>
      </c>
      <c r="C15" s="31"/>
      <c r="D15" s="28"/>
      <c r="E15" s="26"/>
      <c r="F15" s="27"/>
      <c r="G15" s="28"/>
      <c r="H15" s="33"/>
      <c r="I15" s="30"/>
      <c r="J15" s="31" t="s">
        <v>185</v>
      </c>
      <c r="K15" s="28">
        <v>0.5</v>
      </c>
      <c r="L15" s="26">
        <v>2</v>
      </c>
      <c r="M15" s="32">
        <f>F2</f>
        <v>0</v>
      </c>
      <c r="N15" s="28" t="s">
        <v>31</v>
      </c>
      <c r="O15" s="33">
        <v>75</v>
      </c>
      <c r="P15" s="30">
        <f t="shared" si="4"/>
        <v>150</v>
      </c>
      <c r="Q15" s="31"/>
      <c r="R15" s="28"/>
      <c r="S15" s="27"/>
      <c r="T15" s="32"/>
      <c r="U15" s="28"/>
      <c r="V15" s="33"/>
      <c r="W15" s="30"/>
      <c r="X15" s="31"/>
      <c r="Y15" s="28"/>
      <c r="Z15" s="26"/>
      <c r="AA15" s="32"/>
      <c r="AB15" s="28"/>
      <c r="AC15" s="33"/>
      <c r="AD15" s="30"/>
      <c r="AE15" s="35" t="s">
        <v>35</v>
      </c>
      <c r="AF15" s="3"/>
      <c r="AG15" s="46"/>
      <c r="AH15" s="42"/>
      <c r="AI15" s="3" t="s">
        <v>50</v>
      </c>
      <c r="AJ15" s="42">
        <v>1.6</v>
      </c>
      <c r="AK15" s="39" t="s">
        <v>15</v>
      </c>
    </row>
    <row r="16" spans="1:37" ht="27" customHeight="1" x14ac:dyDescent="0.6">
      <c r="A16" s="40"/>
      <c r="B16" s="40"/>
      <c r="C16" s="31"/>
      <c r="D16" s="28"/>
      <c r="E16" s="26"/>
      <c r="F16" s="27"/>
      <c r="G16" s="28"/>
      <c r="H16" s="33"/>
      <c r="I16" s="30"/>
      <c r="J16" s="31" t="s">
        <v>186</v>
      </c>
      <c r="K16" s="28"/>
      <c r="L16" s="26">
        <v>2</v>
      </c>
      <c r="M16" s="32"/>
      <c r="N16" s="28" t="s">
        <v>31</v>
      </c>
      <c r="O16" s="33">
        <v>60</v>
      </c>
      <c r="P16" s="30">
        <f t="shared" si="4"/>
        <v>120</v>
      </c>
      <c r="Q16" s="31"/>
      <c r="R16" s="28"/>
      <c r="S16" s="27"/>
      <c r="T16" s="32"/>
      <c r="U16" s="28"/>
      <c r="V16" s="33"/>
      <c r="W16" s="30"/>
      <c r="X16" s="31"/>
      <c r="Y16" s="28"/>
      <c r="Z16" s="26"/>
      <c r="AA16" s="32"/>
      <c r="AB16" s="28"/>
      <c r="AC16" s="33"/>
      <c r="AD16" s="30"/>
      <c r="AE16" s="35"/>
      <c r="AF16" s="3"/>
      <c r="AG16" s="46"/>
      <c r="AH16" s="42"/>
      <c r="AI16" s="3" t="s">
        <v>35</v>
      </c>
      <c r="AJ16" s="42">
        <v>1</v>
      </c>
      <c r="AK16" s="45">
        <v>1</v>
      </c>
    </row>
    <row r="17" spans="1:37" ht="27" customHeight="1" x14ac:dyDescent="0.6">
      <c r="A17" s="40"/>
      <c r="B17" s="55"/>
      <c r="C17" s="31"/>
      <c r="D17" s="28"/>
      <c r="E17" s="26"/>
      <c r="F17" s="27"/>
      <c r="G17" s="28"/>
      <c r="H17" s="33"/>
      <c r="I17" s="30"/>
      <c r="J17" s="31"/>
      <c r="K17" s="28"/>
      <c r="L17" s="26"/>
      <c r="M17" s="32"/>
      <c r="N17" s="28"/>
      <c r="O17" s="33"/>
      <c r="P17" s="30"/>
      <c r="Q17" s="31"/>
      <c r="R17" s="28"/>
      <c r="S17" s="26"/>
      <c r="T17" s="32"/>
      <c r="U17" s="28"/>
      <c r="V17" s="33"/>
      <c r="W17" s="30"/>
      <c r="X17" s="47"/>
      <c r="Y17" s="48"/>
      <c r="Z17" s="49"/>
      <c r="AA17" s="50"/>
      <c r="AB17" s="28"/>
      <c r="AC17" s="51"/>
      <c r="AD17" s="56"/>
      <c r="AE17" s="35"/>
      <c r="AF17" s="3"/>
      <c r="AG17" s="46"/>
      <c r="AH17" s="42"/>
      <c r="AI17" s="3"/>
      <c r="AJ17" s="42"/>
      <c r="AK17" s="45"/>
    </row>
    <row r="18" spans="1:37" ht="27" customHeight="1" x14ac:dyDescent="0.6">
      <c r="A18" s="53"/>
      <c r="B18" s="18"/>
      <c r="C18" s="137" t="s">
        <v>117</v>
      </c>
      <c r="D18" s="138"/>
      <c r="E18" s="138"/>
      <c r="F18" s="138"/>
      <c r="G18" s="138"/>
      <c r="H18" s="138"/>
      <c r="I18" s="139"/>
      <c r="J18" s="137" t="s">
        <v>361</v>
      </c>
      <c r="K18" s="138"/>
      <c r="L18" s="138"/>
      <c r="M18" s="138"/>
      <c r="N18" s="138"/>
      <c r="O18" s="138"/>
      <c r="P18" s="139"/>
      <c r="Q18" s="137" t="s">
        <v>359</v>
      </c>
      <c r="R18" s="138"/>
      <c r="S18" s="138"/>
      <c r="T18" s="138"/>
      <c r="U18" s="138"/>
      <c r="V18" s="138"/>
      <c r="W18" s="139"/>
      <c r="X18" s="137"/>
      <c r="Y18" s="138"/>
      <c r="Z18" s="138"/>
      <c r="AA18" s="138"/>
      <c r="AB18" s="138"/>
      <c r="AC18" s="138"/>
      <c r="AD18" s="139"/>
      <c r="AE18" s="35"/>
      <c r="AF18" s="1" t="s">
        <v>5</v>
      </c>
      <c r="AG18" s="20">
        <f>AJ19*68+AJ20*73+AJ21*45+AJ22*24+AJ23*60</f>
        <v>671</v>
      </c>
      <c r="AH18" s="21" t="s">
        <v>6</v>
      </c>
      <c r="AI18" s="129" t="s">
        <v>7</v>
      </c>
      <c r="AJ18" s="129"/>
      <c r="AK18" s="22" t="s">
        <v>41</v>
      </c>
    </row>
    <row r="19" spans="1:37" ht="27" customHeight="1" x14ac:dyDescent="0.6">
      <c r="A19" s="18"/>
      <c r="B19" s="23"/>
      <c r="C19" s="31" t="s">
        <v>371</v>
      </c>
      <c r="D19" s="28">
        <v>3</v>
      </c>
      <c r="E19" s="26">
        <v>12</v>
      </c>
      <c r="F19" s="27">
        <v>2.86</v>
      </c>
      <c r="G19" s="28" t="s">
        <v>370</v>
      </c>
      <c r="H19" s="29">
        <v>150</v>
      </c>
      <c r="I19" s="30">
        <f>H19*E19</f>
        <v>1800</v>
      </c>
      <c r="J19" s="31" t="s">
        <v>174</v>
      </c>
      <c r="K19" s="28">
        <v>105</v>
      </c>
      <c r="L19" s="26">
        <v>271</v>
      </c>
      <c r="M19" s="32" t="e">
        <f>#REF!</f>
        <v>#REF!</v>
      </c>
      <c r="N19" s="30" t="s">
        <v>19</v>
      </c>
      <c r="O19" s="33">
        <v>10</v>
      </c>
      <c r="P19" s="28">
        <f>L19*O19</f>
        <v>2710</v>
      </c>
      <c r="Q19" s="24" t="s">
        <v>234</v>
      </c>
      <c r="R19" s="25">
        <v>7</v>
      </c>
      <c r="S19" s="26">
        <v>17</v>
      </c>
      <c r="T19" s="34" t="e">
        <f>#REF!</f>
        <v>#REF!</v>
      </c>
      <c r="U19" s="28" t="s">
        <v>31</v>
      </c>
      <c r="V19" s="29">
        <v>35</v>
      </c>
      <c r="W19" s="30">
        <f>S19*V19</f>
        <v>595</v>
      </c>
      <c r="X19" s="24"/>
      <c r="Y19" s="28"/>
      <c r="Z19" s="26"/>
      <c r="AA19" s="32"/>
      <c r="AB19" s="54"/>
      <c r="AC19" s="33"/>
      <c r="AD19" s="30"/>
      <c r="AE19" s="19"/>
      <c r="AF19" s="2" t="s">
        <v>43</v>
      </c>
      <c r="AG19" s="36">
        <f>AJ19*2+AJ22*1+AJ20*7</f>
        <v>30</v>
      </c>
      <c r="AH19" s="37" t="s">
        <v>44</v>
      </c>
      <c r="AI19" s="38" t="s">
        <v>8</v>
      </c>
      <c r="AJ19" s="37">
        <v>5.4</v>
      </c>
      <c r="AK19" s="39" t="s">
        <v>9</v>
      </c>
    </row>
    <row r="20" spans="1:37" ht="27" customHeight="1" x14ac:dyDescent="0.6">
      <c r="A20" s="23">
        <f>A13+1</f>
        <v>44447</v>
      </c>
      <c r="B20" s="40" t="s">
        <v>10</v>
      </c>
      <c r="C20" s="31" t="s">
        <v>372</v>
      </c>
      <c r="D20" s="28">
        <v>2</v>
      </c>
      <c r="E20" s="26">
        <v>10</v>
      </c>
      <c r="F20" s="27">
        <v>2.86</v>
      </c>
      <c r="G20" s="28" t="s">
        <v>370</v>
      </c>
      <c r="H20" s="33">
        <v>35</v>
      </c>
      <c r="I20" s="30">
        <f t="shared" ref="I20:I24" si="6">H20*E20</f>
        <v>350</v>
      </c>
      <c r="J20" s="31" t="s">
        <v>376</v>
      </c>
      <c r="K20" s="28">
        <v>0.5</v>
      </c>
      <c r="L20" s="26">
        <v>1</v>
      </c>
      <c r="M20" s="32" t="e">
        <v>#REF!</v>
      </c>
      <c r="N20" s="28" t="s">
        <v>377</v>
      </c>
      <c r="O20" s="33">
        <v>100</v>
      </c>
      <c r="P20" s="28">
        <f>L20*O20</f>
        <v>100</v>
      </c>
      <c r="Q20" s="31" t="s">
        <v>189</v>
      </c>
      <c r="R20" s="28">
        <v>0.5</v>
      </c>
      <c r="S20" s="26">
        <v>1</v>
      </c>
      <c r="T20" s="32" t="e">
        <f>#REF!</f>
        <v>#REF!</v>
      </c>
      <c r="U20" s="28" t="s">
        <v>33</v>
      </c>
      <c r="V20" s="33">
        <v>100</v>
      </c>
      <c r="W20" s="30">
        <f>S20*V20</f>
        <v>100</v>
      </c>
      <c r="X20" s="31"/>
      <c r="Y20" s="28"/>
      <c r="Z20" s="26"/>
      <c r="AA20" s="32"/>
      <c r="AB20" s="28"/>
      <c r="AC20" s="33"/>
      <c r="AD20" s="30"/>
      <c r="AE20" s="35" t="s">
        <v>395</v>
      </c>
      <c r="AF20" s="3" t="s">
        <v>11</v>
      </c>
      <c r="AG20" s="41">
        <f>AJ20*5+AJ21*5</f>
        <v>23</v>
      </c>
      <c r="AH20" s="42" t="s">
        <v>44</v>
      </c>
      <c r="AI20" s="43" t="s">
        <v>46</v>
      </c>
      <c r="AJ20" s="42">
        <v>2.6</v>
      </c>
      <c r="AK20" s="39">
        <v>2</v>
      </c>
    </row>
    <row r="21" spans="1:37" ht="27" customHeight="1" x14ac:dyDescent="0.6">
      <c r="A21" s="40">
        <f>A20</f>
        <v>44447</v>
      </c>
      <c r="B21" s="40" t="s">
        <v>47</v>
      </c>
      <c r="C21" s="31" t="s">
        <v>373</v>
      </c>
      <c r="D21" s="28">
        <v>3</v>
      </c>
      <c r="E21" s="26">
        <v>2</v>
      </c>
      <c r="F21" s="27">
        <v>2.86</v>
      </c>
      <c r="G21" s="28" t="s">
        <v>370</v>
      </c>
      <c r="H21" s="33">
        <v>35</v>
      </c>
      <c r="I21" s="30">
        <f t="shared" si="6"/>
        <v>70</v>
      </c>
      <c r="J21" s="31" t="s">
        <v>369</v>
      </c>
      <c r="K21" s="28"/>
      <c r="L21" s="26">
        <v>3</v>
      </c>
      <c r="M21" s="32"/>
      <c r="N21" s="28" t="s">
        <v>370</v>
      </c>
      <c r="O21" s="33">
        <v>75</v>
      </c>
      <c r="P21" s="28">
        <f t="shared" ref="P21:P23" si="7">L21*O21</f>
        <v>225</v>
      </c>
      <c r="Q21" s="31" t="s">
        <v>22</v>
      </c>
      <c r="R21" s="28"/>
      <c r="S21" s="26">
        <v>1</v>
      </c>
      <c r="T21" s="32"/>
      <c r="U21" s="28" t="s">
        <v>31</v>
      </c>
      <c r="V21" s="33">
        <v>60</v>
      </c>
      <c r="W21" s="30">
        <f t="shared" ref="W21:W22" si="8">S21*V21</f>
        <v>60</v>
      </c>
      <c r="X21" s="31"/>
      <c r="Y21" s="28"/>
      <c r="Z21" s="26"/>
      <c r="AA21" s="32"/>
      <c r="AB21" s="28"/>
      <c r="AC21" s="33"/>
      <c r="AD21" s="30"/>
      <c r="AE21" s="35" t="s">
        <v>396</v>
      </c>
      <c r="AF21" s="3" t="s">
        <v>49</v>
      </c>
      <c r="AG21" s="41">
        <f>AJ19*15+AJ22*5+AJ23*15</f>
        <v>86</v>
      </c>
      <c r="AH21" s="42" t="s">
        <v>44</v>
      </c>
      <c r="AI21" s="3" t="s">
        <v>12</v>
      </c>
      <c r="AJ21" s="42">
        <v>2</v>
      </c>
      <c r="AK21" s="45" t="s">
        <v>13</v>
      </c>
    </row>
    <row r="22" spans="1:37" ht="27" customHeight="1" x14ac:dyDescent="0.6">
      <c r="A22" s="40"/>
      <c r="B22" s="40" t="s">
        <v>14</v>
      </c>
      <c r="C22" s="31" t="s">
        <v>374</v>
      </c>
      <c r="D22" s="28">
        <v>1</v>
      </c>
      <c r="E22" s="26">
        <v>2</v>
      </c>
      <c r="F22" s="27">
        <v>2.86</v>
      </c>
      <c r="G22" s="28" t="s">
        <v>370</v>
      </c>
      <c r="H22" s="33">
        <v>60</v>
      </c>
      <c r="I22" s="30">
        <f t="shared" si="6"/>
        <v>120</v>
      </c>
      <c r="J22" s="31" t="s">
        <v>378</v>
      </c>
      <c r="K22" s="28"/>
      <c r="L22" s="26">
        <v>3</v>
      </c>
      <c r="M22" s="32"/>
      <c r="N22" s="28" t="s">
        <v>370</v>
      </c>
      <c r="O22" s="33">
        <v>55</v>
      </c>
      <c r="P22" s="28">
        <f t="shared" si="7"/>
        <v>165</v>
      </c>
      <c r="Q22" s="31" t="s">
        <v>70</v>
      </c>
      <c r="R22" s="27">
        <v>0.5</v>
      </c>
      <c r="S22" s="26">
        <v>1</v>
      </c>
      <c r="T22" s="32">
        <f>M11</f>
        <v>0</v>
      </c>
      <c r="U22" s="28" t="s">
        <v>31</v>
      </c>
      <c r="V22" s="33">
        <v>35</v>
      </c>
      <c r="W22" s="30">
        <f t="shared" si="8"/>
        <v>35</v>
      </c>
      <c r="X22" s="31"/>
      <c r="Y22" s="28"/>
      <c r="Z22" s="27"/>
      <c r="AA22" s="32"/>
      <c r="AB22" s="28"/>
      <c r="AC22" s="33"/>
      <c r="AD22" s="30"/>
      <c r="AE22" s="35" t="s">
        <v>397</v>
      </c>
      <c r="AF22" s="3"/>
      <c r="AG22" s="46"/>
      <c r="AH22" s="42"/>
      <c r="AI22" s="3" t="s">
        <v>50</v>
      </c>
      <c r="AJ22" s="42">
        <v>1</v>
      </c>
      <c r="AK22" s="39" t="s">
        <v>15</v>
      </c>
    </row>
    <row r="23" spans="1:37" ht="27" customHeight="1" x14ac:dyDescent="0.6">
      <c r="A23" s="40"/>
      <c r="B23" s="40"/>
      <c r="C23" s="31" t="s">
        <v>375</v>
      </c>
      <c r="D23" s="28">
        <v>0.3</v>
      </c>
      <c r="E23" s="27">
        <v>0.5</v>
      </c>
      <c r="F23" s="32" t="e">
        <v>#REF!</v>
      </c>
      <c r="G23" s="28" t="s">
        <v>370</v>
      </c>
      <c r="H23" s="33">
        <v>50</v>
      </c>
      <c r="I23" s="30">
        <f t="shared" si="6"/>
        <v>25</v>
      </c>
      <c r="J23" s="31" t="s">
        <v>379</v>
      </c>
      <c r="K23" s="28"/>
      <c r="L23" s="26">
        <v>2</v>
      </c>
      <c r="M23" s="32"/>
      <c r="N23" s="28" t="s">
        <v>370</v>
      </c>
      <c r="O23" s="33">
        <v>120</v>
      </c>
      <c r="P23" s="28">
        <f t="shared" si="7"/>
        <v>240</v>
      </c>
      <c r="Q23" s="31"/>
      <c r="R23" s="28"/>
      <c r="S23" s="27"/>
      <c r="T23" s="32"/>
      <c r="U23" s="28"/>
      <c r="V23" s="33"/>
      <c r="W23" s="30"/>
      <c r="X23" s="31"/>
      <c r="Y23" s="28"/>
      <c r="Z23" s="27"/>
      <c r="AA23" s="32"/>
      <c r="AB23" s="28"/>
      <c r="AC23" s="33"/>
      <c r="AD23" s="30"/>
      <c r="AE23" s="35" t="s">
        <v>398</v>
      </c>
      <c r="AF23" s="3"/>
      <c r="AG23" s="46"/>
      <c r="AH23" s="42"/>
      <c r="AI23" s="3" t="s">
        <v>35</v>
      </c>
      <c r="AJ23" s="42">
        <v>0</v>
      </c>
      <c r="AK23" s="45">
        <v>1</v>
      </c>
    </row>
    <row r="24" spans="1:37" ht="27" customHeight="1" x14ac:dyDescent="0.6">
      <c r="A24" s="40"/>
      <c r="B24" s="57"/>
      <c r="C24" s="47"/>
      <c r="D24" s="48"/>
      <c r="E24" s="52"/>
      <c r="F24" s="50"/>
      <c r="G24" s="48"/>
      <c r="H24" s="51"/>
      <c r="I24" s="56">
        <f t="shared" si="6"/>
        <v>0</v>
      </c>
      <c r="J24" s="47"/>
      <c r="K24" s="48"/>
      <c r="L24" s="49"/>
      <c r="M24" s="50"/>
      <c r="N24" s="48"/>
      <c r="O24" s="51"/>
      <c r="P24" s="56"/>
      <c r="Q24" s="47"/>
      <c r="R24" s="48"/>
      <c r="S24" s="49"/>
      <c r="T24" s="50"/>
      <c r="U24" s="48"/>
      <c r="V24" s="51"/>
      <c r="W24" s="56"/>
      <c r="X24" s="47"/>
      <c r="Y24" s="48"/>
      <c r="Z24" s="26"/>
      <c r="AA24" s="32"/>
      <c r="AB24" s="51"/>
      <c r="AC24" s="51"/>
      <c r="AD24" s="30"/>
      <c r="AE24" s="35" t="s">
        <v>399</v>
      </c>
      <c r="AF24" s="3"/>
      <c r="AG24" s="46"/>
      <c r="AH24" s="42"/>
      <c r="AI24" s="3"/>
      <c r="AJ24" s="42"/>
      <c r="AK24" s="45"/>
    </row>
    <row r="25" spans="1:37" ht="27" customHeight="1" x14ac:dyDescent="0.6">
      <c r="A25" s="53"/>
      <c r="B25" s="53"/>
      <c r="C25" s="143" t="s">
        <v>196</v>
      </c>
      <c r="D25" s="144"/>
      <c r="E25" s="144"/>
      <c r="F25" s="144"/>
      <c r="G25" s="144"/>
      <c r="H25" s="144"/>
      <c r="I25" s="145"/>
      <c r="J25" s="137" t="s">
        <v>197</v>
      </c>
      <c r="K25" s="138"/>
      <c r="L25" s="138"/>
      <c r="M25" s="138"/>
      <c r="N25" s="138"/>
      <c r="O25" s="138"/>
      <c r="P25" s="139"/>
      <c r="Q25" s="137" t="s">
        <v>251</v>
      </c>
      <c r="R25" s="138"/>
      <c r="S25" s="138"/>
      <c r="T25" s="138"/>
      <c r="U25" s="138"/>
      <c r="V25" s="138"/>
      <c r="W25" s="139"/>
      <c r="X25" s="137" t="s">
        <v>198</v>
      </c>
      <c r="Y25" s="138"/>
      <c r="Z25" s="138"/>
      <c r="AA25" s="138"/>
      <c r="AB25" s="138"/>
      <c r="AC25" s="138"/>
      <c r="AD25" s="139"/>
      <c r="AE25" s="58"/>
      <c r="AF25" s="1" t="s">
        <v>5</v>
      </c>
      <c r="AG25" s="20">
        <f>AJ26*68+AJ27*73+AJ28*45+AJ29*24+AJ30*60</f>
        <v>724.9</v>
      </c>
      <c r="AH25" s="21" t="s">
        <v>6</v>
      </c>
      <c r="AI25" s="129" t="s">
        <v>7</v>
      </c>
      <c r="AJ25" s="129"/>
      <c r="AK25" s="22" t="s">
        <v>41</v>
      </c>
    </row>
    <row r="26" spans="1:37" ht="27" customHeight="1" x14ac:dyDescent="0.6">
      <c r="A26" s="40"/>
      <c r="B26" s="18"/>
      <c r="C26" s="59" t="s">
        <v>199</v>
      </c>
      <c r="D26" s="60">
        <v>2</v>
      </c>
      <c r="E26" s="61">
        <v>5</v>
      </c>
      <c r="F26" s="62">
        <f>F9</f>
        <v>0</v>
      </c>
      <c r="G26" s="60" t="s">
        <v>200</v>
      </c>
      <c r="H26" s="63">
        <v>150</v>
      </c>
      <c r="I26" s="30">
        <f>E26*H26</f>
        <v>750</v>
      </c>
      <c r="J26" s="24" t="s">
        <v>193</v>
      </c>
      <c r="K26" s="25">
        <v>3</v>
      </c>
      <c r="L26" s="26">
        <v>12</v>
      </c>
      <c r="M26" s="34" t="e">
        <f>F23</f>
        <v>#REF!</v>
      </c>
      <c r="N26" s="25" t="s">
        <v>187</v>
      </c>
      <c r="O26" s="29">
        <v>75</v>
      </c>
      <c r="P26" s="30">
        <f>L26*O26</f>
        <v>900</v>
      </c>
      <c r="Q26" s="24" t="s">
        <v>252</v>
      </c>
      <c r="R26" s="25">
        <v>7.5</v>
      </c>
      <c r="S26" s="26">
        <v>19</v>
      </c>
      <c r="T26" s="34" t="e">
        <f>F23</f>
        <v>#REF!</v>
      </c>
      <c r="U26" s="28" t="s">
        <v>187</v>
      </c>
      <c r="V26" s="29">
        <v>35</v>
      </c>
      <c r="W26" s="30">
        <f>S26*V26</f>
        <v>665</v>
      </c>
      <c r="X26" s="64" t="s">
        <v>201</v>
      </c>
      <c r="Y26" s="28">
        <v>2</v>
      </c>
      <c r="Z26" s="26">
        <v>5</v>
      </c>
      <c r="AA26" s="34">
        <f>F9</f>
        <v>0</v>
      </c>
      <c r="AB26" s="28" t="s">
        <v>202</v>
      </c>
      <c r="AC26" s="29">
        <v>50</v>
      </c>
      <c r="AD26" s="30">
        <f>Z26*AC26</f>
        <v>250</v>
      </c>
      <c r="AE26" s="19"/>
      <c r="AF26" s="2" t="s">
        <v>43</v>
      </c>
      <c r="AG26" s="36">
        <f>AJ26*2+AJ29*1+AJ27*7</f>
        <v>28.849999999999998</v>
      </c>
      <c r="AH26" s="37" t="s">
        <v>44</v>
      </c>
      <c r="AI26" s="38" t="s">
        <v>8</v>
      </c>
      <c r="AJ26" s="37">
        <v>5.5</v>
      </c>
      <c r="AK26" s="39" t="s">
        <v>9</v>
      </c>
    </row>
    <row r="27" spans="1:37" ht="27" customHeight="1" x14ac:dyDescent="0.6">
      <c r="A27" s="23">
        <f>A20+1</f>
        <v>44448</v>
      </c>
      <c r="B27" s="18" t="s">
        <v>188</v>
      </c>
      <c r="C27" s="65" t="s">
        <v>203</v>
      </c>
      <c r="D27" s="66"/>
      <c r="E27" s="61">
        <v>2</v>
      </c>
      <c r="F27" s="67"/>
      <c r="G27" s="28" t="s">
        <v>187</v>
      </c>
      <c r="H27" s="68">
        <v>35</v>
      </c>
      <c r="I27" s="30">
        <f t="shared" ref="I27:I29" si="9">E27*H27</f>
        <v>70</v>
      </c>
      <c r="J27" s="31" t="s">
        <v>195</v>
      </c>
      <c r="K27" s="28">
        <v>1</v>
      </c>
      <c r="L27" s="26">
        <v>10</v>
      </c>
      <c r="M27" s="32" t="e">
        <f>F23</f>
        <v>#REF!</v>
      </c>
      <c r="N27" s="28" t="s">
        <v>187</v>
      </c>
      <c r="O27" s="33">
        <v>55</v>
      </c>
      <c r="P27" s="30">
        <f t="shared" ref="P27" si="10">L27*O27</f>
        <v>550</v>
      </c>
      <c r="Q27" s="31" t="s">
        <v>204</v>
      </c>
      <c r="R27" s="28"/>
      <c r="S27" s="26">
        <v>1</v>
      </c>
      <c r="T27" s="32" t="e">
        <f>#REF!</f>
        <v>#REF!</v>
      </c>
      <c r="U27" s="28" t="s">
        <v>190</v>
      </c>
      <c r="V27" s="33">
        <v>100</v>
      </c>
      <c r="W27" s="30">
        <f t="shared" ref="W27" si="11">S27*V27</f>
        <v>100</v>
      </c>
      <c r="X27" s="44" t="s">
        <v>205</v>
      </c>
      <c r="Y27" s="28">
        <v>0.5</v>
      </c>
      <c r="Z27" s="26">
        <v>25</v>
      </c>
      <c r="AA27" s="32">
        <f>F9</f>
        <v>0</v>
      </c>
      <c r="AB27" s="28" t="s">
        <v>187</v>
      </c>
      <c r="AC27" s="33">
        <v>30</v>
      </c>
      <c r="AD27" s="30">
        <f t="shared" ref="AD27:AD28" si="12">Z27*AC27</f>
        <v>750</v>
      </c>
      <c r="AE27" s="35"/>
      <c r="AF27" s="3" t="s">
        <v>11</v>
      </c>
      <c r="AG27" s="41">
        <f>AJ27*5+AJ28*5</f>
        <v>20.5</v>
      </c>
      <c r="AH27" s="42" t="s">
        <v>44</v>
      </c>
      <c r="AI27" s="43" t="s">
        <v>46</v>
      </c>
      <c r="AJ27" s="42">
        <v>2.2999999999999998</v>
      </c>
      <c r="AK27" s="39">
        <v>2</v>
      </c>
    </row>
    <row r="28" spans="1:37" ht="27" customHeight="1" x14ac:dyDescent="0.6">
      <c r="A28" s="40">
        <f>A27</f>
        <v>44448</v>
      </c>
      <c r="B28" s="23" t="s">
        <v>191</v>
      </c>
      <c r="C28" s="65" t="s">
        <v>206</v>
      </c>
      <c r="D28" s="66"/>
      <c r="E28" s="61">
        <v>2</v>
      </c>
      <c r="F28" s="67"/>
      <c r="G28" s="28" t="s">
        <v>187</v>
      </c>
      <c r="H28" s="68">
        <v>35</v>
      </c>
      <c r="I28" s="30">
        <f t="shared" si="9"/>
        <v>70</v>
      </c>
      <c r="J28" s="31"/>
      <c r="K28" s="28"/>
      <c r="L28" s="26"/>
      <c r="M28" s="32"/>
      <c r="N28" s="28"/>
      <c r="O28" s="33"/>
      <c r="P28" s="30"/>
      <c r="Q28" s="31"/>
      <c r="R28" s="28"/>
      <c r="S28" s="26"/>
      <c r="T28" s="32"/>
      <c r="U28" s="28"/>
      <c r="V28" s="33"/>
      <c r="W28" s="30"/>
      <c r="X28" s="44"/>
      <c r="Y28" s="28"/>
      <c r="Z28" s="26"/>
      <c r="AA28" s="32"/>
      <c r="AB28" s="28"/>
      <c r="AC28" s="33"/>
      <c r="AD28" s="30">
        <f t="shared" si="12"/>
        <v>0</v>
      </c>
      <c r="AE28" s="35"/>
      <c r="AF28" s="3" t="s">
        <v>49</v>
      </c>
      <c r="AG28" s="41">
        <f>AJ26*15+AJ29*5+AJ30*15</f>
        <v>106.25</v>
      </c>
      <c r="AH28" s="42" t="s">
        <v>44</v>
      </c>
      <c r="AI28" s="3" t="s">
        <v>12</v>
      </c>
      <c r="AJ28" s="42">
        <v>1.8</v>
      </c>
      <c r="AK28" s="45" t="s">
        <v>13</v>
      </c>
    </row>
    <row r="29" spans="1:37" ht="27" customHeight="1" x14ac:dyDescent="0.6">
      <c r="A29" s="40"/>
      <c r="B29" s="40" t="s">
        <v>192</v>
      </c>
      <c r="C29" s="65" t="s">
        <v>207</v>
      </c>
      <c r="D29" s="66"/>
      <c r="E29" s="67">
        <v>0.5</v>
      </c>
      <c r="F29" s="67"/>
      <c r="G29" s="28" t="s">
        <v>187</v>
      </c>
      <c r="H29" s="68">
        <v>80</v>
      </c>
      <c r="I29" s="30">
        <f t="shared" si="9"/>
        <v>40</v>
      </c>
      <c r="J29" s="31"/>
      <c r="K29" s="28"/>
      <c r="L29" s="26"/>
      <c r="M29" s="32"/>
      <c r="N29" s="28"/>
      <c r="O29" s="33"/>
      <c r="P29" s="30"/>
      <c r="Q29" s="31"/>
      <c r="R29" s="28"/>
      <c r="S29" s="28"/>
      <c r="T29" s="32"/>
      <c r="U29" s="28"/>
      <c r="V29" s="33"/>
      <c r="W29" s="30"/>
      <c r="X29" s="31"/>
      <c r="Y29" s="28"/>
      <c r="Z29" s="27"/>
      <c r="AA29" s="32"/>
      <c r="AB29" s="28"/>
      <c r="AC29" s="33"/>
      <c r="AD29" s="30"/>
      <c r="AE29" s="35"/>
      <c r="AF29" s="3"/>
      <c r="AG29" s="46"/>
      <c r="AH29" s="42"/>
      <c r="AI29" s="3" t="s">
        <v>50</v>
      </c>
      <c r="AJ29" s="42">
        <v>1.75</v>
      </c>
      <c r="AK29" s="39" t="s">
        <v>15</v>
      </c>
    </row>
    <row r="30" spans="1:37" ht="27" customHeight="1" x14ac:dyDescent="0.6">
      <c r="A30" s="40" t="s">
        <v>249</v>
      </c>
      <c r="B30" s="40"/>
      <c r="C30" s="65"/>
      <c r="D30" s="68"/>
      <c r="E30" s="68"/>
      <c r="F30" s="68"/>
      <c r="G30" s="28"/>
      <c r="H30" s="68"/>
      <c r="I30" s="30"/>
      <c r="J30" s="31"/>
      <c r="K30" s="28"/>
      <c r="L30" s="26"/>
      <c r="M30" s="32"/>
      <c r="N30" s="28"/>
      <c r="O30" s="33"/>
      <c r="P30" s="30"/>
      <c r="Q30" s="31"/>
      <c r="R30" s="28"/>
      <c r="S30" s="28"/>
      <c r="T30" s="32"/>
      <c r="U30" s="28"/>
      <c r="V30" s="33"/>
      <c r="W30" s="30"/>
      <c r="X30" s="31"/>
      <c r="Y30" s="28"/>
      <c r="Z30" s="26"/>
      <c r="AA30" s="32"/>
      <c r="AB30" s="28"/>
      <c r="AC30" s="33"/>
      <c r="AD30" s="30"/>
      <c r="AE30" s="35" t="s">
        <v>35</v>
      </c>
      <c r="AF30" s="3"/>
      <c r="AG30" s="46"/>
      <c r="AH30" s="42"/>
      <c r="AI30" s="3" t="s">
        <v>35</v>
      </c>
      <c r="AJ30" s="42">
        <v>1</v>
      </c>
      <c r="AK30" s="45">
        <v>1</v>
      </c>
    </row>
    <row r="31" spans="1:37" ht="27" customHeight="1" x14ac:dyDescent="0.6">
      <c r="A31" s="40"/>
      <c r="B31" s="57"/>
      <c r="C31" s="65"/>
      <c r="D31" s="68"/>
      <c r="E31" s="68"/>
      <c r="F31" s="68"/>
      <c r="G31" s="28"/>
      <c r="H31" s="68"/>
      <c r="I31" s="30"/>
      <c r="J31" s="47"/>
      <c r="K31" s="48"/>
      <c r="L31" s="49"/>
      <c r="M31" s="50"/>
      <c r="N31" s="48"/>
      <c r="O31" s="51"/>
      <c r="P31" s="30"/>
      <c r="Q31" s="47"/>
      <c r="R31" s="48"/>
      <c r="S31" s="27"/>
      <c r="T31" s="32"/>
      <c r="U31" s="28"/>
      <c r="V31" s="51"/>
      <c r="W31" s="30"/>
      <c r="X31" s="47"/>
      <c r="Y31" s="48"/>
      <c r="Z31" s="27"/>
      <c r="AA31" s="32"/>
      <c r="AB31" s="51"/>
      <c r="AC31" s="51"/>
      <c r="AD31" s="30"/>
      <c r="AE31" s="35"/>
      <c r="AF31" s="3"/>
      <c r="AG31" s="46"/>
      <c r="AH31" s="42"/>
      <c r="AI31" s="3"/>
      <c r="AJ31" s="42"/>
      <c r="AK31" s="45"/>
    </row>
    <row r="32" spans="1:37" ht="27" customHeight="1" x14ac:dyDescent="0.6">
      <c r="A32" s="19"/>
      <c r="B32" s="19"/>
      <c r="C32" s="137" t="s">
        <v>208</v>
      </c>
      <c r="D32" s="138"/>
      <c r="E32" s="138"/>
      <c r="F32" s="138"/>
      <c r="G32" s="138"/>
      <c r="H32" s="138"/>
      <c r="I32" s="139"/>
      <c r="J32" s="137" t="s">
        <v>209</v>
      </c>
      <c r="K32" s="138"/>
      <c r="L32" s="138"/>
      <c r="M32" s="138"/>
      <c r="N32" s="138"/>
      <c r="O32" s="138"/>
      <c r="P32" s="139"/>
      <c r="Q32" s="137" t="s">
        <v>210</v>
      </c>
      <c r="R32" s="138"/>
      <c r="S32" s="138"/>
      <c r="T32" s="138"/>
      <c r="U32" s="138"/>
      <c r="V32" s="138"/>
      <c r="W32" s="139"/>
      <c r="X32" s="137" t="s">
        <v>211</v>
      </c>
      <c r="Y32" s="138"/>
      <c r="Z32" s="138"/>
      <c r="AA32" s="138"/>
      <c r="AB32" s="138"/>
      <c r="AC32" s="138"/>
      <c r="AD32" s="139"/>
      <c r="AE32" s="58"/>
      <c r="AF32" s="1" t="s">
        <v>5</v>
      </c>
      <c r="AG32" s="20">
        <v>737</v>
      </c>
      <c r="AH32" s="21" t="s">
        <v>6</v>
      </c>
      <c r="AI32" s="129" t="s">
        <v>7</v>
      </c>
      <c r="AJ32" s="129"/>
      <c r="AK32" s="22" t="s">
        <v>41</v>
      </c>
    </row>
    <row r="33" spans="1:37" ht="27" customHeight="1" x14ac:dyDescent="0.6">
      <c r="A33" s="35"/>
      <c r="B33" s="18"/>
      <c r="C33" s="24" t="s">
        <v>212</v>
      </c>
      <c r="D33" s="25">
        <v>2</v>
      </c>
      <c r="E33" s="26">
        <v>21</v>
      </c>
      <c r="F33" s="27" t="e">
        <v>#REF!</v>
      </c>
      <c r="G33" s="28" t="s">
        <v>187</v>
      </c>
      <c r="H33" s="29">
        <v>130</v>
      </c>
      <c r="I33" s="69">
        <f>H33*E33</f>
        <v>2730</v>
      </c>
      <c r="J33" s="24" t="s">
        <v>213</v>
      </c>
      <c r="K33" s="25">
        <v>6</v>
      </c>
      <c r="L33" s="26">
        <v>4</v>
      </c>
      <c r="M33" s="34" t="e">
        <f>F23</f>
        <v>#REF!</v>
      </c>
      <c r="N33" s="28" t="s">
        <v>187</v>
      </c>
      <c r="O33" s="29">
        <v>120</v>
      </c>
      <c r="P33" s="30">
        <f>L33*O33</f>
        <v>480</v>
      </c>
      <c r="Q33" s="24" t="s">
        <v>214</v>
      </c>
      <c r="R33" s="25">
        <v>8</v>
      </c>
      <c r="S33" s="26">
        <v>19</v>
      </c>
      <c r="T33" s="34">
        <f>F16</f>
        <v>0</v>
      </c>
      <c r="U33" s="28" t="s">
        <v>215</v>
      </c>
      <c r="V33" s="29">
        <v>30</v>
      </c>
      <c r="W33" s="30">
        <f>S33*V33</f>
        <v>570</v>
      </c>
      <c r="X33" s="31" t="s">
        <v>216</v>
      </c>
      <c r="Y33" s="28"/>
      <c r="Z33" s="26">
        <v>2</v>
      </c>
      <c r="AA33" s="32"/>
      <c r="AB33" s="66" t="s">
        <v>255</v>
      </c>
      <c r="AC33" s="33">
        <v>150</v>
      </c>
      <c r="AD33" s="30">
        <f t="shared" ref="AD33:AD36" si="13">AC33*Z33</f>
        <v>300</v>
      </c>
      <c r="AE33" s="35"/>
      <c r="AF33" s="2" t="s">
        <v>43</v>
      </c>
      <c r="AG33" s="36">
        <f>AJ33*2+AJ36*1+AJ34*7</f>
        <v>29.2</v>
      </c>
      <c r="AH33" s="37" t="s">
        <v>44</v>
      </c>
      <c r="AI33" s="38" t="s">
        <v>8</v>
      </c>
      <c r="AJ33" s="37">
        <v>5</v>
      </c>
      <c r="AK33" s="39" t="s">
        <v>9</v>
      </c>
    </row>
    <row r="34" spans="1:37" ht="27" customHeight="1" x14ac:dyDescent="0.6">
      <c r="A34" s="70">
        <f>A27+1</f>
        <v>44449</v>
      </c>
      <c r="B34" s="23" t="s">
        <v>217</v>
      </c>
      <c r="C34" s="31" t="s">
        <v>218</v>
      </c>
      <c r="D34" s="28">
        <v>4</v>
      </c>
      <c r="E34" s="26">
        <v>7</v>
      </c>
      <c r="F34" s="27" t="e">
        <v>#REF!</v>
      </c>
      <c r="G34" s="28" t="s">
        <v>215</v>
      </c>
      <c r="H34" s="33">
        <v>30</v>
      </c>
      <c r="I34" s="69">
        <f>E34*H34</f>
        <v>210</v>
      </c>
      <c r="J34" s="31" t="s">
        <v>219</v>
      </c>
      <c r="K34" s="28">
        <v>0.3</v>
      </c>
      <c r="L34" s="26">
        <v>3</v>
      </c>
      <c r="M34" s="32" t="e">
        <f>F23</f>
        <v>#REF!</v>
      </c>
      <c r="N34" s="28" t="s">
        <v>215</v>
      </c>
      <c r="O34" s="33">
        <v>25</v>
      </c>
      <c r="P34" s="30">
        <f t="shared" ref="P34:P37" si="14">L34*O34</f>
        <v>75</v>
      </c>
      <c r="Q34" s="31" t="s">
        <v>220</v>
      </c>
      <c r="R34" s="28">
        <v>0.5</v>
      </c>
      <c r="S34" s="26">
        <v>1</v>
      </c>
      <c r="T34" s="32">
        <f>F15</f>
        <v>0</v>
      </c>
      <c r="U34" s="28" t="s">
        <v>221</v>
      </c>
      <c r="V34" s="33">
        <v>100</v>
      </c>
      <c r="W34" s="30">
        <f>S34*V34</f>
        <v>100</v>
      </c>
      <c r="X34" s="31" t="s">
        <v>222</v>
      </c>
      <c r="Y34" s="28"/>
      <c r="Z34" s="26">
        <v>3</v>
      </c>
      <c r="AA34" s="32"/>
      <c r="AB34" s="66" t="s">
        <v>215</v>
      </c>
      <c r="AC34" s="33">
        <v>35</v>
      </c>
      <c r="AD34" s="30">
        <f t="shared" si="13"/>
        <v>105</v>
      </c>
      <c r="AE34" s="35"/>
      <c r="AF34" s="3" t="s">
        <v>11</v>
      </c>
      <c r="AG34" s="41">
        <f>AJ34*5+AJ35*5</f>
        <v>22.5</v>
      </c>
      <c r="AH34" s="42" t="s">
        <v>44</v>
      </c>
      <c r="AI34" s="43" t="s">
        <v>46</v>
      </c>
      <c r="AJ34" s="42">
        <v>2.5</v>
      </c>
      <c r="AK34" s="39">
        <v>2</v>
      </c>
    </row>
    <row r="35" spans="1:37" ht="27" customHeight="1" x14ac:dyDescent="0.6">
      <c r="A35" s="71">
        <f>A34</f>
        <v>44449</v>
      </c>
      <c r="B35" s="40" t="s">
        <v>223</v>
      </c>
      <c r="C35" s="31" t="s">
        <v>224</v>
      </c>
      <c r="D35" s="28"/>
      <c r="E35" s="26">
        <v>1</v>
      </c>
      <c r="F35" s="27"/>
      <c r="G35" s="28" t="s">
        <v>215</v>
      </c>
      <c r="H35" s="33">
        <v>120</v>
      </c>
      <c r="I35" s="69">
        <f>E35*H35</f>
        <v>120</v>
      </c>
      <c r="J35" s="31" t="s">
        <v>225</v>
      </c>
      <c r="K35" s="28">
        <v>1</v>
      </c>
      <c r="L35" s="26">
        <v>2</v>
      </c>
      <c r="M35" s="32" t="e">
        <f>F23</f>
        <v>#REF!</v>
      </c>
      <c r="N35" s="28" t="s">
        <v>215</v>
      </c>
      <c r="O35" s="33">
        <v>60</v>
      </c>
      <c r="P35" s="30">
        <f t="shared" si="14"/>
        <v>120</v>
      </c>
      <c r="Q35" s="31" t="s">
        <v>226</v>
      </c>
      <c r="R35" s="28">
        <v>0.5</v>
      </c>
      <c r="S35" s="26">
        <v>1</v>
      </c>
      <c r="T35" s="32">
        <f>F2</f>
        <v>0</v>
      </c>
      <c r="U35" s="28" t="s">
        <v>215</v>
      </c>
      <c r="V35" s="33">
        <v>30</v>
      </c>
      <c r="W35" s="30">
        <f>S35*V35</f>
        <v>30</v>
      </c>
      <c r="X35" s="31" t="s">
        <v>227</v>
      </c>
      <c r="Y35" s="28"/>
      <c r="Z35" s="26">
        <v>2</v>
      </c>
      <c r="AA35" s="32"/>
      <c r="AB35" s="66" t="s">
        <v>31</v>
      </c>
      <c r="AC35" s="33">
        <v>50</v>
      </c>
      <c r="AD35" s="30">
        <f t="shared" si="13"/>
        <v>100</v>
      </c>
      <c r="AE35" s="35"/>
      <c r="AF35" s="3" t="s">
        <v>49</v>
      </c>
      <c r="AG35" s="41">
        <v>95.5</v>
      </c>
      <c r="AH35" s="42" t="s">
        <v>44</v>
      </c>
      <c r="AI35" s="3" t="s">
        <v>12</v>
      </c>
      <c r="AJ35" s="42">
        <v>2</v>
      </c>
      <c r="AK35" s="45" t="s">
        <v>13</v>
      </c>
    </row>
    <row r="36" spans="1:37" ht="27" customHeight="1" x14ac:dyDescent="0.6">
      <c r="A36" s="40"/>
      <c r="B36" s="18" t="s">
        <v>228</v>
      </c>
      <c r="C36" s="31"/>
      <c r="D36" s="28"/>
      <c r="E36" s="26"/>
      <c r="F36" s="27"/>
      <c r="G36" s="28"/>
      <c r="H36" s="33"/>
      <c r="I36" s="69">
        <f>E36*H36</f>
        <v>0</v>
      </c>
      <c r="J36" s="31" t="s">
        <v>229</v>
      </c>
      <c r="K36" s="28"/>
      <c r="L36" s="26">
        <v>3</v>
      </c>
      <c r="M36" s="32"/>
      <c r="N36" s="28" t="s">
        <v>215</v>
      </c>
      <c r="O36" s="33">
        <v>150</v>
      </c>
      <c r="P36" s="30">
        <f t="shared" si="14"/>
        <v>450</v>
      </c>
      <c r="Q36" s="31"/>
      <c r="R36" s="28"/>
      <c r="S36" s="27"/>
      <c r="T36" s="32"/>
      <c r="U36" s="28"/>
      <c r="V36" s="33"/>
      <c r="W36" s="30"/>
      <c r="X36" s="31" t="s">
        <v>230</v>
      </c>
      <c r="Y36" s="28"/>
      <c r="Z36" s="27">
        <v>0.5</v>
      </c>
      <c r="AA36" s="32"/>
      <c r="AB36" s="66" t="s">
        <v>215</v>
      </c>
      <c r="AC36" s="33">
        <v>80</v>
      </c>
      <c r="AD36" s="30">
        <f t="shared" si="13"/>
        <v>40</v>
      </c>
      <c r="AE36" s="35"/>
      <c r="AF36" s="3"/>
      <c r="AG36" s="46"/>
      <c r="AH36" s="42"/>
      <c r="AI36" s="3" t="s">
        <v>50</v>
      </c>
      <c r="AJ36" s="42">
        <v>1.7</v>
      </c>
      <c r="AK36" s="39" t="s">
        <v>15</v>
      </c>
    </row>
    <row r="37" spans="1:37" ht="27" customHeight="1" x14ac:dyDescent="0.6">
      <c r="A37" s="40"/>
      <c r="B37" s="18"/>
      <c r="C37" s="31"/>
      <c r="D37" s="28"/>
      <c r="E37" s="26"/>
      <c r="F37" s="27"/>
      <c r="G37" s="28"/>
      <c r="H37" s="33"/>
      <c r="I37" s="69"/>
      <c r="J37" s="31" t="s">
        <v>231</v>
      </c>
      <c r="K37" s="28"/>
      <c r="L37" s="26">
        <v>2</v>
      </c>
      <c r="M37" s="32"/>
      <c r="N37" s="28" t="s">
        <v>215</v>
      </c>
      <c r="O37" s="33">
        <v>35</v>
      </c>
      <c r="P37" s="30">
        <f t="shared" si="14"/>
        <v>70</v>
      </c>
      <c r="Q37" s="31"/>
      <c r="R37" s="28"/>
      <c r="S37" s="27"/>
      <c r="T37" s="32"/>
      <c r="U37" s="28"/>
      <c r="V37" s="33"/>
      <c r="W37" s="30"/>
      <c r="X37" s="31"/>
      <c r="Y37" s="48"/>
      <c r="Z37" s="27"/>
      <c r="AA37" s="32"/>
      <c r="AB37" s="28"/>
      <c r="AC37" s="33"/>
      <c r="AD37" s="30"/>
      <c r="AE37" s="35"/>
      <c r="AF37" s="3"/>
      <c r="AG37" s="46"/>
      <c r="AH37" s="42"/>
      <c r="AI37" s="3" t="s">
        <v>35</v>
      </c>
      <c r="AJ37" s="42">
        <v>0</v>
      </c>
      <c r="AK37" s="45">
        <v>1</v>
      </c>
    </row>
    <row r="38" spans="1:37" ht="27" customHeight="1" x14ac:dyDescent="0.6">
      <c r="A38" s="55"/>
      <c r="B38" s="57"/>
      <c r="C38" s="47"/>
      <c r="D38" s="72"/>
      <c r="E38" s="73"/>
      <c r="F38" s="49"/>
      <c r="G38" s="48"/>
      <c r="H38" s="51"/>
      <c r="I38" s="56"/>
      <c r="J38" s="47" t="s">
        <v>232</v>
      </c>
      <c r="K38" s="48"/>
      <c r="L38" s="49"/>
      <c r="M38" s="50"/>
      <c r="N38" s="48"/>
      <c r="O38" s="51"/>
      <c r="P38" s="56"/>
      <c r="Q38" s="47"/>
      <c r="R38" s="48"/>
      <c r="S38" s="48"/>
      <c r="T38" s="50"/>
      <c r="U38" s="48"/>
      <c r="V38" s="51"/>
      <c r="W38" s="56"/>
      <c r="X38" s="47"/>
      <c r="Y38" s="48"/>
      <c r="Z38" s="49"/>
      <c r="AA38" s="50"/>
      <c r="AB38" s="48"/>
      <c r="AC38" s="51"/>
      <c r="AD38" s="56"/>
      <c r="AE38" s="58"/>
      <c r="AF38" s="74"/>
      <c r="AG38" s="75"/>
      <c r="AH38" s="76"/>
      <c r="AI38" s="74"/>
      <c r="AJ38" s="76"/>
      <c r="AK38" s="77"/>
    </row>
    <row r="39" spans="1:37" ht="27" customHeight="1" x14ac:dyDescent="0.6">
      <c r="A39" s="19"/>
      <c r="B39" s="19"/>
      <c r="C39" s="137" t="s">
        <v>266</v>
      </c>
      <c r="D39" s="138"/>
      <c r="E39" s="138"/>
      <c r="F39" s="138"/>
      <c r="G39" s="138"/>
      <c r="H39" s="138"/>
      <c r="I39" s="139"/>
      <c r="J39" s="136" t="s">
        <v>271</v>
      </c>
      <c r="K39" s="136"/>
      <c r="L39" s="136"/>
      <c r="M39" s="136"/>
      <c r="N39" s="136"/>
      <c r="O39" s="136"/>
      <c r="P39" s="136"/>
      <c r="Q39" s="137" t="s">
        <v>253</v>
      </c>
      <c r="R39" s="138"/>
      <c r="S39" s="138"/>
      <c r="T39" s="138"/>
      <c r="U39" s="138"/>
      <c r="V39" s="138"/>
      <c r="W39" s="139"/>
      <c r="X39" s="136" t="s">
        <v>25</v>
      </c>
      <c r="Y39" s="136"/>
      <c r="Z39" s="136"/>
      <c r="AA39" s="136"/>
      <c r="AB39" s="136"/>
      <c r="AC39" s="136"/>
      <c r="AD39" s="136"/>
      <c r="AE39" s="58"/>
      <c r="AF39" s="1" t="s">
        <v>5</v>
      </c>
      <c r="AG39" s="20">
        <v>737</v>
      </c>
      <c r="AH39" s="21" t="s">
        <v>6</v>
      </c>
      <c r="AI39" s="129" t="s">
        <v>7</v>
      </c>
      <c r="AJ39" s="129"/>
      <c r="AK39" s="22" t="s">
        <v>41</v>
      </c>
    </row>
    <row r="40" spans="1:37" ht="27" customHeight="1" x14ac:dyDescent="0.6">
      <c r="A40" s="35"/>
      <c r="B40" s="18"/>
      <c r="C40" s="31" t="s">
        <v>267</v>
      </c>
      <c r="D40" s="28">
        <v>105</v>
      </c>
      <c r="E40" s="26">
        <v>271</v>
      </c>
      <c r="F40" s="27">
        <f>F30</f>
        <v>0</v>
      </c>
      <c r="G40" s="25" t="s">
        <v>268</v>
      </c>
      <c r="H40" s="29">
        <v>15</v>
      </c>
      <c r="I40" s="30">
        <f>E40*H40</f>
        <v>4065</v>
      </c>
      <c r="J40" s="24" t="s">
        <v>194</v>
      </c>
      <c r="K40" s="25">
        <v>2</v>
      </c>
      <c r="L40" s="78">
        <v>12</v>
      </c>
      <c r="M40" s="34">
        <f>F37</f>
        <v>0</v>
      </c>
      <c r="N40" s="28" t="s">
        <v>263</v>
      </c>
      <c r="O40" s="29">
        <v>55</v>
      </c>
      <c r="P40" s="54">
        <f>L40*O40</f>
        <v>660</v>
      </c>
      <c r="Q40" s="24" t="s">
        <v>254</v>
      </c>
      <c r="R40" s="25">
        <v>7.5</v>
      </c>
      <c r="S40" s="26">
        <v>19</v>
      </c>
      <c r="T40" s="34">
        <f>F37</f>
        <v>0</v>
      </c>
      <c r="U40" s="28" t="s">
        <v>31</v>
      </c>
      <c r="V40" s="29">
        <v>35</v>
      </c>
      <c r="W40" s="30">
        <f>S40*V40</f>
        <v>665</v>
      </c>
      <c r="X40" s="24" t="s">
        <v>61</v>
      </c>
      <c r="Y40" s="25">
        <v>1</v>
      </c>
      <c r="Z40" s="26">
        <v>2</v>
      </c>
      <c r="AA40" s="34" t="e">
        <f>#REF!</f>
        <v>#REF!</v>
      </c>
      <c r="AB40" s="25" t="s">
        <v>33</v>
      </c>
      <c r="AC40" s="29">
        <v>200</v>
      </c>
      <c r="AD40" s="30">
        <f>AC40*Z40</f>
        <v>400</v>
      </c>
      <c r="AE40" s="35"/>
      <c r="AF40" s="2" t="s">
        <v>43</v>
      </c>
      <c r="AG40" s="36">
        <f>AJ40*2+AJ43*1+AJ41*7</f>
        <v>29.2</v>
      </c>
      <c r="AH40" s="37" t="s">
        <v>44</v>
      </c>
      <c r="AI40" s="38" t="s">
        <v>8</v>
      </c>
      <c r="AJ40" s="37">
        <v>5</v>
      </c>
      <c r="AK40" s="39" t="s">
        <v>9</v>
      </c>
    </row>
    <row r="41" spans="1:37" ht="27" customHeight="1" x14ac:dyDescent="0.6">
      <c r="A41" s="70">
        <f>A34+1</f>
        <v>44450</v>
      </c>
      <c r="B41" s="23" t="s">
        <v>217</v>
      </c>
      <c r="C41" s="31" t="s">
        <v>269</v>
      </c>
      <c r="D41" s="28"/>
      <c r="E41" s="26">
        <v>2</v>
      </c>
      <c r="F41" s="27"/>
      <c r="G41" s="28" t="s">
        <v>270</v>
      </c>
      <c r="H41" s="33">
        <v>15</v>
      </c>
      <c r="I41" s="30">
        <f t="shared" ref="I41:I42" si="15">E41*H41</f>
        <v>30</v>
      </c>
      <c r="J41" s="31" t="s">
        <v>248</v>
      </c>
      <c r="K41" s="28"/>
      <c r="L41" s="26">
        <v>3</v>
      </c>
      <c r="M41" s="32"/>
      <c r="N41" s="28" t="s">
        <v>263</v>
      </c>
      <c r="O41" s="33">
        <v>135</v>
      </c>
      <c r="P41" s="30">
        <f>L41*O41</f>
        <v>405</v>
      </c>
      <c r="Q41" s="31" t="s">
        <v>204</v>
      </c>
      <c r="R41" s="28"/>
      <c r="S41" s="26">
        <v>1</v>
      </c>
      <c r="T41" s="32" t="e">
        <f>#REF!</f>
        <v>#REF!</v>
      </c>
      <c r="U41" s="28" t="s">
        <v>33</v>
      </c>
      <c r="V41" s="33">
        <v>100</v>
      </c>
      <c r="W41" s="30">
        <f t="shared" ref="W41" si="16">S41*V41</f>
        <v>100</v>
      </c>
      <c r="X41" s="31" t="s">
        <v>55</v>
      </c>
      <c r="Y41" s="28">
        <v>1</v>
      </c>
      <c r="Z41" s="26">
        <v>4</v>
      </c>
      <c r="AA41" s="32" t="e">
        <f>#REF!</f>
        <v>#REF!</v>
      </c>
      <c r="AB41" s="28" t="s">
        <v>31</v>
      </c>
      <c r="AC41" s="33">
        <v>75</v>
      </c>
      <c r="AD41" s="30">
        <f t="shared" ref="AD41:AD43" si="17">AC41*Z41</f>
        <v>300</v>
      </c>
      <c r="AE41" s="35"/>
      <c r="AF41" s="3" t="s">
        <v>11</v>
      </c>
      <c r="AG41" s="41">
        <f>AJ41*5+AJ42*5</f>
        <v>22.5</v>
      </c>
      <c r="AH41" s="42" t="s">
        <v>44</v>
      </c>
      <c r="AI41" s="43" t="s">
        <v>46</v>
      </c>
      <c r="AJ41" s="42">
        <v>2.5</v>
      </c>
      <c r="AK41" s="39">
        <v>2</v>
      </c>
    </row>
    <row r="42" spans="1:37" ht="27" customHeight="1" x14ac:dyDescent="0.6">
      <c r="A42" s="71">
        <f>A41</f>
        <v>44450</v>
      </c>
      <c r="B42" s="40" t="s">
        <v>223</v>
      </c>
      <c r="C42" s="31"/>
      <c r="D42" s="28"/>
      <c r="E42" s="26"/>
      <c r="F42" s="27"/>
      <c r="G42" s="28"/>
      <c r="H42" s="33"/>
      <c r="I42" s="30">
        <f t="shared" si="15"/>
        <v>0</v>
      </c>
      <c r="J42" s="31" t="s">
        <v>264</v>
      </c>
      <c r="K42" s="28">
        <v>0.1</v>
      </c>
      <c r="L42" s="26">
        <v>3</v>
      </c>
      <c r="M42" s="32">
        <f>F37</f>
        <v>0</v>
      </c>
      <c r="N42" s="28" t="s">
        <v>31</v>
      </c>
      <c r="O42" s="33">
        <v>35</v>
      </c>
      <c r="P42" s="30">
        <f t="shared" ref="P42:P43" si="18">L42*O42</f>
        <v>105</v>
      </c>
      <c r="Q42" s="31"/>
      <c r="R42" s="28"/>
      <c r="S42" s="26"/>
      <c r="T42" s="32"/>
      <c r="U42" s="28"/>
      <c r="V42" s="33"/>
      <c r="W42" s="30"/>
      <c r="X42" s="31" t="s">
        <v>26</v>
      </c>
      <c r="Y42" s="27">
        <v>0.3</v>
      </c>
      <c r="Z42" s="27">
        <v>0.5</v>
      </c>
      <c r="AA42" s="32" t="e">
        <f>#REF!</f>
        <v>#REF!</v>
      </c>
      <c r="AB42" s="28" t="s">
        <v>31</v>
      </c>
      <c r="AC42" s="33">
        <v>80</v>
      </c>
      <c r="AD42" s="30">
        <f t="shared" si="17"/>
        <v>40</v>
      </c>
      <c r="AE42" s="35"/>
      <c r="AF42" s="3" t="s">
        <v>49</v>
      </c>
      <c r="AG42" s="41">
        <v>95.5</v>
      </c>
      <c r="AH42" s="42" t="s">
        <v>44</v>
      </c>
      <c r="AI42" s="3" t="s">
        <v>12</v>
      </c>
      <c r="AJ42" s="42">
        <v>2</v>
      </c>
      <c r="AK42" s="45" t="s">
        <v>13</v>
      </c>
    </row>
    <row r="43" spans="1:37" ht="27" customHeight="1" x14ac:dyDescent="0.6">
      <c r="A43" s="40"/>
      <c r="B43" s="18" t="s">
        <v>228</v>
      </c>
      <c r="C43" s="31"/>
      <c r="D43" s="28"/>
      <c r="E43" s="26"/>
      <c r="F43" s="27"/>
      <c r="G43" s="28"/>
      <c r="H43" s="33"/>
      <c r="I43" s="69"/>
      <c r="J43" s="31" t="s">
        <v>108</v>
      </c>
      <c r="K43" s="28"/>
      <c r="L43" s="26">
        <v>4</v>
      </c>
      <c r="M43" s="32"/>
      <c r="N43" s="28" t="s">
        <v>265</v>
      </c>
      <c r="O43" s="33">
        <v>55</v>
      </c>
      <c r="P43" s="30">
        <f t="shared" si="18"/>
        <v>220</v>
      </c>
      <c r="Q43" s="31"/>
      <c r="R43" s="28"/>
      <c r="S43" s="28"/>
      <c r="T43" s="32"/>
      <c r="U43" s="28"/>
      <c r="V43" s="33"/>
      <c r="W43" s="30"/>
      <c r="X43" s="31" t="s">
        <v>146</v>
      </c>
      <c r="Y43" s="28">
        <v>1</v>
      </c>
      <c r="Z43" s="26">
        <v>2</v>
      </c>
      <c r="AA43" s="32" t="e">
        <f>#REF!</f>
        <v>#REF!</v>
      </c>
      <c r="AB43" s="28" t="s">
        <v>31</v>
      </c>
      <c r="AC43" s="33">
        <v>55</v>
      </c>
      <c r="AD43" s="30">
        <f t="shared" si="17"/>
        <v>110</v>
      </c>
      <c r="AE43" s="35"/>
      <c r="AF43" s="3"/>
      <c r="AG43" s="46"/>
      <c r="AH43" s="42"/>
      <c r="AI43" s="3" t="s">
        <v>50</v>
      </c>
      <c r="AJ43" s="42">
        <v>1.7</v>
      </c>
      <c r="AK43" s="39" t="s">
        <v>15</v>
      </c>
    </row>
    <row r="44" spans="1:37" ht="27" customHeight="1" x14ac:dyDescent="0.6">
      <c r="A44" s="40"/>
      <c r="B44" s="18"/>
      <c r="C44" s="31"/>
      <c r="D44" s="28"/>
      <c r="E44" s="26"/>
      <c r="F44" s="27"/>
      <c r="G44" s="28"/>
      <c r="H44" s="33"/>
      <c r="I44" s="69"/>
      <c r="J44" s="31"/>
      <c r="K44" s="28"/>
      <c r="L44" s="27"/>
      <c r="M44" s="32"/>
      <c r="N44" s="28"/>
      <c r="O44" s="33"/>
      <c r="P44" s="30"/>
      <c r="Q44" s="31"/>
      <c r="R44" s="28"/>
      <c r="S44" s="27"/>
      <c r="T44" s="32"/>
      <c r="U44" s="28"/>
      <c r="V44" s="33"/>
      <c r="W44" s="30"/>
      <c r="X44" s="31"/>
      <c r="Y44" s="48"/>
      <c r="Z44" s="27"/>
      <c r="AA44" s="32"/>
      <c r="AB44" s="28"/>
      <c r="AC44" s="33"/>
      <c r="AD44" s="30"/>
      <c r="AE44" s="35"/>
      <c r="AF44" s="3"/>
      <c r="AG44" s="46"/>
      <c r="AH44" s="42"/>
      <c r="AI44" s="3" t="s">
        <v>35</v>
      </c>
      <c r="AJ44" s="42">
        <v>0</v>
      </c>
      <c r="AK44" s="45">
        <v>1</v>
      </c>
    </row>
    <row r="45" spans="1:37" ht="27" customHeight="1" x14ac:dyDescent="0.6">
      <c r="A45" s="55"/>
      <c r="B45" s="57"/>
      <c r="C45" s="47"/>
      <c r="D45" s="72"/>
      <c r="E45" s="73"/>
      <c r="F45" s="49"/>
      <c r="G45" s="48"/>
      <c r="H45" s="51"/>
      <c r="I45" s="56"/>
      <c r="J45" s="47"/>
      <c r="K45" s="48"/>
      <c r="L45" s="49"/>
      <c r="M45" s="50"/>
      <c r="N45" s="48"/>
      <c r="O45" s="51"/>
      <c r="P45" s="56"/>
      <c r="Q45" s="47"/>
      <c r="R45" s="48"/>
      <c r="S45" s="48"/>
      <c r="T45" s="50"/>
      <c r="U45" s="48"/>
      <c r="V45" s="51"/>
      <c r="W45" s="56"/>
      <c r="X45" s="47"/>
      <c r="Y45" s="48"/>
      <c r="Z45" s="49"/>
      <c r="AA45" s="50"/>
      <c r="AB45" s="48"/>
      <c r="AC45" s="51"/>
      <c r="AD45" s="56"/>
      <c r="AE45" s="58" t="s">
        <v>23</v>
      </c>
      <c r="AF45" s="74"/>
      <c r="AG45" s="75"/>
      <c r="AH45" s="76"/>
      <c r="AI45" s="74"/>
      <c r="AJ45" s="76"/>
      <c r="AK45" s="77"/>
    </row>
    <row r="46" spans="1:37" ht="33" x14ac:dyDescent="0.6">
      <c r="A46" s="79"/>
      <c r="B46" s="79"/>
      <c r="C46" s="80"/>
      <c r="D46" s="80"/>
      <c r="E46" s="81"/>
      <c r="F46" s="27"/>
      <c r="G46" s="82"/>
      <c r="H46" s="80"/>
      <c r="I46" s="80">
        <f>SUM(I5:I45)</f>
        <v>16220</v>
      </c>
      <c r="J46" s="80"/>
      <c r="K46" s="80"/>
      <c r="L46" s="80"/>
      <c r="M46" s="28"/>
      <c r="N46" s="82"/>
      <c r="O46" s="80"/>
      <c r="P46" s="80">
        <f>SUM(P5:P45)</f>
        <v>9665</v>
      </c>
      <c r="Q46" s="80"/>
      <c r="R46" s="80"/>
      <c r="S46" s="80"/>
      <c r="T46" s="28" t="s">
        <v>24</v>
      </c>
      <c r="U46" s="82"/>
      <c r="V46" s="80"/>
      <c r="W46" s="80">
        <f>SUM(W5:W45)</f>
        <v>4720</v>
      </c>
      <c r="X46" s="80"/>
      <c r="Y46" s="80"/>
      <c r="Z46" s="80"/>
      <c r="AA46" s="28"/>
      <c r="AB46" s="82"/>
      <c r="AC46" s="80"/>
      <c r="AD46" s="80">
        <f>SUM(AD5:AD45)</f>
        <v>3435</v>
      </c>
      <c r="AE46" s="83">
        <f>(SUM(A46:AD46)+(1*270*6)+(1*E2*6))/6/E2</f>
        <v>23.771392081736909</v>
      </c>
      <c r="AF46" s="84"/>
      <c r="AG46" s="85"/>
      <c r="AH46" s="85"/>
      <c r="AI46" s="85"/>
      <c r="AJ46" s="85"/>
      <c r="AK46" s="85"/>
    </row>
    <row r="47" spans="1:37" ht="33" x14ac:dyDescent="0.6">
      <c r="A47" s="79"/>
      <c r="B47" s="79"/>
      <c r="C47" s="86"/>
      <c r="D47" s="86"/>
      <c r="E47" s="87"/>
      <c r="F47" s="87"/>
      <c r="G47" s="140"/>
      <c r="H47" s="140"/>
      <c r="I47" s="140"/>
      <c r="J47" s="140"/>
      <c r="K47" s="140"/>
      <c r="L47" s="88"/>
      <c r="M47" s="86"/>
      <c r="N47" s="89"/>
      <c r="O47" s="86"/>
      <c r="P47" s="86"/>
      <c r="Q47" s="141"/>
      <c r="R47" s="141"/>
      <c r="S47" s="141"/>
      <c r="T47" s="141"/>
      <c r="U47" s="141"/>
      <c r="V47" s="86"/>
      <c r="W47" s="86"/>
      <c r="X47" s="86" t="s">
        <v>24</v>
      </c>
      <c r="Y47" s="86"/>
      <c r="Z47" s="86"/>
      <c r="AA47" s="86"/>
      <c r="AB47" s="89"/>
      <c r="AC47" s="86"/>
      <c r="AD47" s="86"/>
      <c r="AE47" s="83" t="s">
        <v>110</v>
      </c>
      <c r="AG47" s="86"/>
    </row>
    <row r="48" spans="1:37" ht="33" x14ac:dyDescent="0.6">
      <c r="A48" s="89"/>
      <c r="B48" s="89"/>
      <c r="C48" s="86"/>
      <c r="D48" s="86"/>
      <c r="E48" s="87"/>
      <c r="G48" s="89"/>
      <c r="H48" s="86"/>
      <c r="I48" s="86"/>
      <c r="J48" s="86"/>
      <c r="K48" s="86"/>
      <c r="L48" s="86"/>
      <c r="N48" s="86"/>
      <c r="O48" s="86"/>
      <c r="P48" s="86"/>
      <c r="Q48" s="86"/>
      <c r="R48" s="86"/>
      <c r="S48" s="86"/>
      <c r="U48" s="86"/>
      <c r="V48" s="86"/>
      <c r="W48" s="86"/>
      <c r="X48" s="86"/>
      <c r="Y48" s="86"/>
      <c r="Z48" s="86"/>
      <c r="AB48" s="86"/>
      <c r="AC48" s="86"/>
      <c r="AD48" s="86"/>
      <c r="AE48" s="89"/>
    </row>
  </sheetData>
  <mergeCells count="38">
    <mergeCell ref="X39:AD39"/>
    <mergeCell ref="AI39:AJ39"/>
    <mergeCell ref="G47:K47"/>
    <mergeCell ref="Q47:U47"/>
    <mergeCell ref="C25:I25"/>
    <mergeCell ref="J25:P25"/>
    <mergeCell ref="Q25:W25"/>
    <mergeCell ref="C39:I39"/>
    <mergeCell ref="J39:P39"/>
    <mergeCell ref="Q39:W39"/>
    <mergeCell ref="X25:AD25"/>
    <mergeCell ref="AI25:AJ25"/>
    <mergeCell ref="C32:I32"/>
    <mergeCell ref="J32:P32"/>
    <mergeCell ref="Q32:W32"/>
    <mergeCell ref="X32:AD32"/>
    <mergeCell ref="AI32:AJ32"/>
    <mergeCell ref="C11:I11"/>
    <mergeCell ref="J11:P11"/>
    <mergeCell ref="Q11:W11"/>
    <mergeCell ref="X11:AD11"/>
    <mergeCell ref="AI11:AJ11"/>
    <mergeCell ref="C18:I18"/>
    <mergeCell ref="J18:P18"/>
    <mergeCell ref="Q18:W18"/>
    <mergeCell ref="X18:AD18"/>
    <mergeCell ref="AI18:AJ18"/>
    <mergeCell ref="A1:AG1"/>
    <mergeCell ref="A2:C2"/>
    <mergeCell ref="H2:J2"/>
    <mergeCell ref="M2:O2"/>
    <mergeCell ref="AF3:AK3"/>
    <mergeCell ref="Z2:AK2"/>
    <mergeCell ref="C4:I4"/>
    <mergeCell ref="J4:P4"/>
    <mergeCell ref="Q4:W4"/>
    <mergeCell ref="X4:AD4"/>
    <mergeCell ref="AI4:AJ4"/>
  </mergeCells>
  <phoneticPr fontId="3" type="noConversion"/>
  <printOptions horizontalCentered="1" verticalCentered="1"/>
  <pageMargins left="0" right="0" top="0" bottom="0" header="0.51181102362204722" footer="0.51181102362204722"/>
  <pageSetup paperSize="9" scale="44" fitToWidth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33"/>
  </sheetPr>
  <dimension ref="A1:AK45"/>
  <sheetViews>
    <sheetView view="pageBreakPreview" topLeftCell="A22" zoomScale="50" zoomScaleNormal="55" zoomScaleSheetLayoutView="50" workbookViewId="0">
      <selection activeCell="Q10" sqref="Q10"/>
    </sheetView>
  </sheetViews>
  <sheetFormatPr defaultColWidth="9" defaultRowHeight="30.6" x14ac:dyDescent="0.55000000000000004"/>
  <cols>
    <col min="1" max="1" width="17" style="4" customWidth="1"/>
    <col min="2" max="2" width="7.109375" style="4" customWidth="1"/>
    <col min="3" max="3" width="32.77734375" style="4" customWidth="1"/>
    <col min="4" max="4" width="10.6640625" style="4" hidden="1" customWidth="1"/>
    <col min="5" max="5" width="9.77734375" style="91" customWidth="1"/>
    <col min="6" max="6" width="10.6640625" style="91" hidden="1" customWidth="1"/>
    <col min="7" max="7" width="8.88671875" style="4" customWidth="1"/>
    <col min="8" max="8" width="8.88671875" style="4" hidden="1" customWidth="1"/>
    <col min="9" max="9" width="11.21875" style="4" hidden="1" customWidth="1"/>
    <col min="10" max="10" width="31" style="4" customWidth="1"/>
    <col min="11" max="11" width="8" style="4" hidden="1" customWidth="1"/>
    <col min="12" max="12" width="9" style="4"/>
    <col min="13" max="13" width="9" style="4" hidden="1" customWidth="1"/>
    <col min="14" max="14" width="8.88671875" style="4" customWidth="1"/>
    <col min="15" max="15" width="9" style="4" hidden="1" customWidth="1"/>
    <col min="16" max="16" width="10.88671875" style="4" hidden="1" customWidth="1"/>
    <col min="17" max="17" width="30.6640625" style="4" customWidth="1"/>
    <col min="18" max="18" width="9" style="4" hidden="1" customWidth="1"/>
    <col min="19" max="19" width="9" style="4"/>
    <col min="20" max="20" width="9" style="4" hidden="1" customWidth="1"/>
    <col min="21" max="21" width="9.88671875" style="4" customWidth="1"/>
    <col min="22" max="22" width="9" style="4" hidden="1" customWidth="1"/>
    <col min="23" max="23" width="10.88671875" style="4" hidden="1" customWidth="1"/>
    <col min="24" max="24" width="32.109375" style="4" customWidth="1"/>
    <col min="25" max="25" width="9" style="4" hidden="1" customWidth="1"/>
    <col min="26" max="26" width="9" style="4"/>
    <col min="27" max="27" width="9" style="4" hidden="1" customWidth="1"/>
    <col min="28" max="28" width="10" style="4" customWidth="1"/>
    <col min="29" max="29" width="9" style="4" hidden="1" customWidth="1"/>
    <col min="30" max="30" width="12.33203125" style="4" hidden="1" customWidth="1"/>
    <col min="31" max="31" width="8.6640625" style="4" customWidth="1"/>
    <col min="32" max="32" width="9.21875" style="90" customWidth="1"/>
    <col min="33" max="33" width="6.109375" style="4" customWidth="1"/>
    <col min="34" max="34" width="3.77734375" style="4" customWidth="1"/>
    <col min="35" max="35" width="9.88671875" style="4" customWidth="1"/>
    <col min="36" max="36" width="5.88671875" style="4" customWidth="1"/>
    <col min="37" max="37" width="9.21875" style="4" customWidth="1"/>
    <col min="38" max="41" width="9" style="5"/>
    <col min="42" max="42" width="0" style="5" hidden="1" customWidth="1"/>
    <col min="43" max="16384" width="9" style="5"/>
  </cols>
  <sheetData>
    <row r="1" spans="1:37" ht="59.25" customHeight="1" x14ac:dyDescent="0.3">
      <c r="A1" s="130" t="s">
        <v>402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</row>
    <row r="2" spans="1:37" ht="33" x14ac:dyDescent="0.6">
      <c r="A2" s="131" t="s">
        <v>0</v>
      </c>
      <c r="B2" s="131"/>
      <c r="C2" s="131"/>
      <c r="D2" s="6">
        <v>100</v>
      </c>
      <c r="E2" s="7">
        <v>261</v>
      </c>
      <c r="F2" s="8">
        <f>E2/D2</f>
        <v>2.61</v>
      </c>
      <c r="H2" s="132" t="s">
        <v>36</v>
      </c>
      <c r="I2" s="132"/>
      <c r="J2" s="132"/>
      <c r="K2" s="9">
        <v>5</v>
      </c>
      <c r="L2" s="9"/>
      <c r="M2" s="132" t="s">
        <v>1</v>
      </c>
      <c r="N2" s="132"/>
      <c r="O2" s="132"/>
      <c r="P2" s="9">
        <v>2</v>
      </c>
      <c r="Q2" s="9"/>
      <c r="R2" s="9"/>
      <c r="S2" s="9"/>
      <c r="T2" s="9"/>
      <c r="U2" s="9"/>
      <c r="V2" s="9"/>
      <c r="W2" s="9"/>
      <c r="X2" s="9"/>
      <c r="Y2" s="9"/>
      <c r="Z2" s="131" t="s">
        <v>168</v>
      </c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</row>
    <row r="3" spans="1:37" ht="33" x14ac:dyDescent="0.6">
      <c r="A3" s="10" t="s">
        <v>2</v>
      </c>
      <c r="B3" s="10"/>
      <c r="C3" s="14" t="s">
        <v>37</v>
      </c>
      <c r="D3" s="10" t="s">
        <v>3</v>
      </c>
      <c r="E3" s="92"/>
      <c r="F3" s="92"/>
      <c r="G3" s="10" t="s">
        <v>38</v>
      </c>
      <c r="H3" s="14" t="s">
        <v>4</v>
      </c>
      <c r="I3" s="10" t="s">
        <v>39</v>
      </c>
      <c r="J3" s="14"/>
      <c r="K3" s="10" t="s">
        <v>3</v>
      </c>
      <c r="L3" s="10"/>
      <c r="M3" s="10"/>
      <c r="N3" s="10" t="s">
        <v>38</v>
      </c>
      <c r="O3" s="14" t="s">
        <v>4</v>
      </c>
      <c r="P3" s="15" t="s">
        <v>39</v>
      </c>
      <c r="Q3" s="14" t="s">
        <v>37</v>
      </c>
      <c r="R3" s="10" t="s">
        <v>3</v>
      </c>
      <c r="S3" s="10"/>
      <c r="T3" s="10"/>
      <c r="U3" s="10" t="s">
        <v>38</v>
      </c>
      <c r="V3" s="14" t="s">
        <v>4</v>
      </c>
      <c r="W3" s="10" t="s">
        <v>72</v>
      </c>
      <c r="X3" s="16" t="s">
        <v>73</v>
      </c>
      <c r="Y3" s="10" t="s">
        <v>3</v>
      </c>
      <c r="Z3" s="10"/>
      <c r="AA3" s="10"/>
      <c r="AB3" s="10" t="s">
        <v>38</v>
      </c>
      <c r="AC3" s="14" t="s">
        <v>4</v>
      </c>
      <c r="AD3" s="15" t="s">
        <v>72</v>
      </c>
      <c r="AE3" s="17"/>
      <c r="AF3" s="133" t="s">
        <v>74</v>
      </c>
      <c r="AG3" s="134"/>
      <c r="AH3" s="134"/>
      <c r="AI3" s="134"/>
      <c r="AJ3" s="134"/>
      <c r="AK3" s="135"/>
    </row>
    <row r="4" spans="1:37" ht="27" customHeight="1" x14ac:dyDescent="0.6">
      <c r="A4" s="18"/>
      <c r="B4" s="18"/>
      <c r="C4" s="146" t="s">
        <v>362</v>
      </c>
      <c r="D4" s="147"/>
      <c r="E4" s="147"/>
      <c r="F4" s="147"/>
      <c r="G4" s="147"/>
      <c r="H4" s="147"/>
      <c r="I4" s="148"/>
      <c r="J4" s="137" t="s">
        <v>158</v>
      </c>
      <c r="K4" s="138"/>
      <c r="L4" s="138"/>
      <c r="M4" s="138"/>
      <c r="N4" s="138"/>
      <c r="O4" s="138"/>
      <c r="P4" s="139"/>
      <c r="Q4" s="136" t="s">
        <v>29</v>
      </c>
      <c r="R4" s="136"/>
      <c r="S4" s="136"/>
      <c r="T4" s="136"/>
      <c r="U4" s="136"/>
      <c r="V4" s="136"/>
      <c r="W4" s="136"/>
      <c r="X4" s="136" t="s">
        <v>25</v>
      </c>
      <c r="Y4" s="136"/>
      <c r="Z4" s="136"/>
      <c r="AA4" s="136"/>
      <c r="AB4" s="136"/>
      <c r="AC4" s="136"/>
      <c r="AD4" s="136"/>
      <c r="AE4" s="19"/>
      <c r="AF4" s="1" t="s">
        <v>75</v>
      </c>
      <c r="AG4" s="20">
        <f>AJ5*68+AJ6*73+AJ7*45+AJ8*24+AJ9*60</f>
        <v>651</v>
      </c>
      <c r="AH4" s="21" t="s">
        <v>6</v>
      </c>
      <c r="AI4" s="129" t="s">
        <v>7</v>
      </c>
      <c r="AJ4" s="129"/>
      <c r="AK4" s="22" t="s">
        <v>41</v>
      </c>
    </row>
    <row r="5" spans="1:37" ht="27" customHeight="1" x14ac:dyDescent="0.6">
      <c r="A5" s="23">
        <v>44452</v>
      </c>
      <c r="B5" s="23"/>
      <c r="C5" s="111" t="s">
        <v>233</v>
      </c>
      <c r="D5" s="78">
        <v>8</v>
      </c>
      <c r="E5" s="26">
        <v>20</v>
      </c>
      <c r="F5" s="112" t="e">
        <v>#REF!</v>
      </c>
      <c r="G5" s="28" t="s">
        <v>31</v>
      </c>
      <c r="H5" s="78">
        <v>150</v>
      </c>
      <c r="I5" s="30">
        <f>E5*H5</f>
        <v>3000</v>
      </c>
      <c r="J5" s="31" t="s">
        <v>125</v>
      </c>
      <c r="K5" s="28"/>
      <c r="L5" s="26">
        <v>6</v>
      </c>
      <c r="M5" s="93" t="e">
        <v>#REF!</v>
      </c>
      <c r="N5" s="28" t="s">
        <v>31</v>
      </c>
      <c r="O5" s="33">
        <v>35</v>
      </c>
      <c r="P5" s="30">
        <f>L5*O5</f>
        <v>210</v>
      </c>
      <c r="Q5" s="24" t="s">
        <v>56</v>
      </c>
      <c r="R5" s="25"/>
      <c r="S5" s="26">
        <v>19</v>
      </c>
      <c r="T5" s="34"/>
      <c r="U5" s="28" t="s">
        <v>31</v>
      </c>
      <c r="V5" s="29">
        <v>35</v>
      </c>
      <c r="W5" s="30">
        <f>S5*V5</f>
        <v>665</v>
      </c>
      <c r="X5" s="24" t="s">
        <v>61</v>
      </c>
      <c r="Y5" s="25">
        <v>1</v>
      </c>
      <c r="Z5" s="26">
        <v>1</v>
      </c>
      <c r="AA5" s="34" t="e">
        <v>#REF!</v>
      </c>
      <c r="AB5" s="25" t="s">
        <v>33</v>
      </c>
      <c r="AC5" s="29">
        <v>200</v>
      </c>
      <c r="AD5" s="30">
        <f>Z5*AC5</f>
        <v>200</v>
      </c>
      <c r="AE5" s="35"/>
      <c r="AF5" s="2" t="s">
        <v>43</v>
      </c>
      <c r="AG5" s="36">
        <f>AJ5*2+AJ8*1+AJ6*7</f>
        <v>29.5</v>
      </c>
      <c r="AH5" s="37" t="s">
        <v>44</v>
      </c>
      <c r="AI5" s="38" t="s">
        <v>76</v>
      </c>
      <c r="AJ5" s="37">
        <v>5.2</v>
      </c>
      <c r="AK5" s="39" t="s">
        <v>77</v>
      </c>
    </row>
    <row r="6" spans="1:37" ht="27" customHeight="1" x14ac:dyDescent="0.6">
      <c r="A6" s="40">
        <v>40945</v>
      </c>
      <c r="B6" s="40" t="s">
        <v>10</v>
      </c>
      <c r="C6" s="31" t="s">
        <v>363</v>
      </c>
      <c r="D6" s="28"/>
      <c r="E6" s="26">
        <v>6</v>
      </c>
      <c r="F6" s="32"/>
      <c r="G6" s="28" t="s">
        <v>31</v>
      </c>
      <c r="H6" s="28">
        <v>35</v>
      </c>
      <c r="I6" s="30">
        <f t="shared" ref="I6:I10" si="0">E6*H6</f>
        <v>210</v>
      </c>
      <c r="J6" s="31" t="s">
        <v>159</v>
      </c>
      <c r="K6" s="28"/>
      <c r="L6" s="26">
        <v>3</v>
      </c>
      <c r="M6" s="27" t="e">
        <v>#REF!</v>
      </c>
      <c r="N6" s="28" t="s">
        <v>31</v>
      </c>
      <c r="O6" s="33">
        <v>150</v>
      </c>
      <c r="P6" s="30">
        <f t="shared" ref="P6:P9" si="1">L6*O6</f>
        <v>450</v>
      </c>
      <c r="Q6" s="31" t="s">
        <v>70</v>
      </c>
      <c r="R6" s="28"/>
      <c r="S6" s="27">
        <v>0.5</v>
      </c>
      <c r="T6" s="32"/>
      <c r="U6" s="28" t="s">
        <v>31</v>
      </c>
      <c r="V6" s="33">
        <v>35</v>
      </c>
      <c r="W6" s="30">
        <f t="shared" ref="W6" si="2">S6*V6</f>
        <v>17.5</v>
      </c>
      <c r="X6" s="31" t="s">
        <v>55</v>
      </c>
      <c r="Y6" s="28">
        <v>1</v>
      </c>
      <c r="Z6" s="26">
        <v>4</v>
      </c>
      <c r="AA6" s="32" t="e">
        <v>#REF!</v>
      </c>
      <c r="AB6" s="28" t="s">
        <v>31</v>
      </c>
      <c r="AC6" s="33">
        <v>75</v>
      </c>
      <c r="AD6" s="30">
        <f t="shared" ref="AD6:AD8" si="3">Z6*AC6</f>
        <v>300</v>
      </c>
      <c r="AE6" s="35"/>
      <c r="AF6" s="3" t="s">
        <v>78</v>
      </c>
      <c r="AG6" s="41">
        <f>AJ6*5+AJ7*5</f>
        <v>21</v>
      </c>
      <c r="AH6" s="42" t="s">
        <v>44</v>
      </c>
      <c r="AI6" s="43" t="s">
        <v>46</v>
      </c>
      <c r="AJ6" s="42">
        <v>2.5</v>
      </c>
      <c r="AK6" s="39">
        <v>2</v>
      </c>
    </row>
    <row r="7" spans="1:37" ht="27" customHeight="1" x14ac:dyDescent="0.6">
      <c r="A7" s="40"/>
      <c r="B7" s="40" t="s">
        <v>47</v>
      </c>
      <c r="C7" s="31"/>
      <c r="D7" s="28"/>
      <c r="E7" s="26"/>
      <c r="F7" s="32"/>
      <c r="G7" s="28"/>
      <c r="H7" s="28"/>
      <c r="I7" s="30">
        <f t="shared" si="0"/>
        <v>0</v>
      </c>
      <c r="J7" s="31" t="s">
        <v>70</v>
      </c>
      <c r="K7" s="28"/>
      <c r="L7" s="26">
        <v>3</v>
      </c>
      <c r="M7" s="27" t="e">
        <v>#REF!</v>
      </c>
      <c r="N7" s="28" t="s">
        <v>31</v>
      </c>
      <c r="O7" s="33">
        <v>35</v>
      </c>
      <c r="P7" s="30">
        <f t="shared" si="1"/>
        <v>105</v>
      </c>
      <c r="Q7" s="31" t="s">
        <v>22</v>
      </c>
      <c r="R7" s="28"/>
      <c r="S7" s="27">
        <v>0.5</v>
      </c>
      <c r="T7" s="32"/>
      <c r="U7" s="28" t="s">
        <v>31</v>
      </c>
      <c r="V7" s="33">
        <v>60</v>
      </c>
      <c r="W7" s="30">
        <f t="shared" ref="W7:W8" si="4">S7*V7</f>
        <v>30</v>
      </c>
      <c r="X7" s="31" t="s">
        <v>122</v>
      </c>
      <c r="Y7" s="27">
        <v>0.3</v>
      </c>
      <c r="Z7" s="27">
        <v>0.5</v>
      </c>
      <c r="AA7" s="32" t="e">
        <v>#REF!</v>
      </c>
      <c r="AB7" s="28" t="s">
        <v>31</v>
      </c>
      <c r="AC7" s="33">
        <v>80</v>
      </c>
      <c r="AD7" s="30">
        <f t="shared" si="3"/>
        <v>40</v>
      </c>
      <c r="AE7" s="35"/>
      <c r="AF7" s="3" t="s">
        <v>49</v>
      </c>
      <c r="AG7" s="41">
        <f>AJ5*15+AJ8*5+AJ9*15</f>
        <v>86</v>
      </c>
      <c r="AH7" s="42" t="s">
        <v>44</v>
      </c>
      <c r="AI7" s="3" t="s">
        <v>80</v>
      </c>
      <c r="AJ7" s="42">
        <v>1.7</v>
      </c>
      <c r="AK7" s="45" t="s">
        <v>81</v>
      </c>
    </row>
    <row r="8" spans="1:37" ht="27" customHeight="1" x14ac:dyDescent="0.6">
      <c r="A8" s="7"/>
      <c r="B8" s="40" t="s">
        <v>14</v>
      </c>
      <c r="C8" s="31"/>
      <c r="D8" s="28"/>
      <c r="E8" s="27"/>
      <c r="F8" s="32"/>
      <c r="G8" s="28"/>
      <c r="H8" s="33"/>
      <c r="I8" s="30"/>
      <c r="J8" s="31" t="s">
        <v>51</v>
      </c>
      <c r="K8" s="28"/>
      <c r="L8" s="26">
        <v>3</v>
      </c>
      <c r="M8" s="27" t="e">
        <v>#REF!</v>
      </c>
      <c r="N8" s="28" t="s">
        <v>31</v>
      </c>
      <c r="O8" s="33">
        <v>75</v>
      </c>
      <c r="P8" s="30">
        <f t="shared" si="1"/>
        <v>225</v>
      </c>
      <c r="Q8" s="31" t="s">
        <v>52</v>
      </c>
      <c r="R8" s="28"/>
      <c r="S8" s="26">
        <v>1</v>
      </c>
      <c r="T8" s="32"/>
      <c r="U8" s="28" t="s">
        <v>33</v>
      </c>
      <c r="V8" s="33">
        <v>100</v>
      </c>
      <c r="W8" s="30">
        <f t="shared" si="4"/>
        <v>100</v>
      </c>
      <c r="X8" s="31" t="s">
        <v>146</v>
      </c>
      <c r="Y8" s="28">
        <v>1</v>
      </c>
      <c r="Z8" s="26">
        <v>3</v>
      </c>
      <c r="AA8" s="32" t="e">
        <v>#REF!</v>
      </c>
      <c r="AB8" s="28" t="s">
        <v>31</v>
      </c>
      <c r="AC8" s="33">
        <v>55</v>
      </c>
      <c r="AD8" s="30">
        <f t="shared" si="3"/>
        <v>165</v>
      </c>
      <c r="AE8" s="35"/>
      <c r="AF8" s="3"/>
      <c r="AG8" s="46"/>
      <c r="AH8" s="42"/>
      <c r="AI8" s="3" t="s">
        <v>50</v>
      </c>
      <c r="AJ8" s="42">
        <v>1.6</v>
      </c>
      <c r="AK8" s="39" t="s">
        <v>15</v>
      </c>
    </row>
    <row r="9" spans="1:37" ht="27" customHeight="1" x14ac:dyDescent="0.6">
      <c r="A9" s="94"/>
      <c r="B9" s="40"/>
      <c r="C9" s="31"/>
      <c r="D9" s="28"/>
      <c r="E9" s="27"/>
      <c r="F9" s="32"/>
      <c r="G9" s="33"/>
      <c r="H9" s="33"/>
      <c r="I9" s="30"/>
      <c r="J9" s="31" t="s">
        <v>54</v>
      </c>
      <c r="K9" s="28"/>
      <c r="L9" s="26">
        <v>6</v>
      </c>
      <c r="M9" s="27"/>
      <c r="N9" s="28" t="s">
        <v>31</v>
      </c>
      <c r="O9" s="33">
        <v>25</v>
      </c>
      <c r="P9" s="30">
        <f t="shared" si="1"/>
        <v>150</v>
      </c>
      <c r="Q9" s="31"/>
      <c r="R9" s="28"/>
      <c r="S9" s="27"/>
      <c r="T9" s="32"/>
      <c r="U9" s="28"/>
      <c r="V9" s="33"/>
      <c r="W9" s="30"/>
      <c r="X9" s="31"/>
      <c r="Y9" s="28"/>
      <c r="Z9" s="27"/>
      <c r="AA9" s="32"/>
      <c r="AB9" s="28"/>
      <c r="AC9" s="33"/>
      <c r="AD9" s="30"/>
      <c r="AE9" s="35"/>
      <c r="AF9" s="3"/>
      <c r="AG9" s="46"/>
      <c r="AH9" s="42"/>
      <c r="AI9" s="3" t="s">
        <v>82</v>
      </c>
      <c r="AJ9" s="42">
        <v>0</v>
      </c>
      <c r="AK9" s="45">
        <v>1</v>
      </c>
    </row>
    <row r="10" spans="1:37" ht="27" customHeight="1" x14ac:dyDescent="0.6">
      <c r="A10" s="18"/>
      <c r="B10" s="18"/>
      <c r="C10" s="31" t="s">
        <v>130</v>
      </c>
      <c r="D10" s="28"/>
      <c r="E10" s="26">
        <v>2</v>
      </c>
      <c r="F10" s="32"/>
      <c r="G10" s="28" t="s">
        <v>31</v>
      </c>
      <c r="H10" s="33">
        <v>55</v>
      </c>
      <c r="I10" s="30">
        <f t="shared" si="0"/>
        <v>110</v>
      </c>
      <c r="J10" s="47"/>
      <c r="K10" s="48"/>
      <c r="L10" s="52"/>
      <c r="M10" s="50"/>
      <c r="N10" s="48"/>
      <c r="O10" s="51"/>
      <c r="P10" s="30"/>
      <c r="Q10" s="44"/>
      <c r="R10" s="28"/>
      <c r="S10" s="27"/>
      <c r="T10" s="32"/>
      <c r="U10" s="28"/>
      <c r="V10" s="33"/>
      <c r="W10" s="30"/>
      <c r="X10" s="44"/>
      <c r="Y10" s="28"/>
      <c r="Z10" s="27"/>
      <c r="AA10" s="32"/>
      <c r="AB10" s="28"/>
      <c r="AC10" s="33"/>
      <c r="AD10" s="30"/>
      <c r="AE10" s="35"/>
      <c r="AF10" s="3"/>
      <c r="AG10" s="46"/>
      <c r="AH10" s="42"/>
      <c r="AI10" s="3"/>
      <c r="AJ10" s="42"/>
      <c r="AK10" s="45"/>
    </row>
    <row r="11" spans="1:37" ht="27" customHeight="1" x14ac:dyDescent="0.6">
      <c r="A11" s="53"/>
      <c r="B11" s="53"/>
      <c r="C11" s="142" t="s">
        <v>153</v>
      </c>
      <c r="D11" s="142"/>
      <c r="E11" s="142"/>
      <c r="F11" s="142"/>
      <c r="G11" s="142"/>
      <c r="H11" s="142"/>
      <c r="I11" s="142"/>
      <c r="J11" s="136" t="s">
        <v>157</v>
      </c>
      <c r="K11" s="136"/>
      <c r="L11" s="136"/>
      <c r="M11" s="136"/>
      <c r="N11" s="136"/>
      <c r="O11" s="136"/>
      <c r="P11" s="136"/>
      <c r="Q11" s="137" t="s">
        <v>296</v>
      </c>
      <c r="R11" s="138"/>
      <c r="S11" s="138"/>
      <c r="T11" s="138"/>
      <c r="U11" s="138"/>
      <c r="V11" s="138"/>
      <c r="W11" s="139"/>
      <c r="X11" s="142" t="s">
        <v>133</v>
      </c>
      <c r="Y11" s="142"/>
      <c r="Z11" s="142"/>
      <c r="AA11" s="142"/>
      <c r="AB11" s="142"/>
      <c r="AC11" s="142"/>
      <c r="AD11" s="142"/>
      <c r="AE11" s="35"/>
      <c r="AF11" s="1" t="s">
        <v>5</v>
      </c>
      <c r="AG11" s="20">
        <f>AJ12*68+AJ13*73+AJ14*45+AJ15*24+AJ16*60</f>
        <v>711</v>
      </c>
      <c r="AH11" s="21" t="s">
        <v>6</v>
      </c>
      <c r="AI11" s="129" t="s">
        <v>7</v>
      </c>
      <c r="AJ11" s="129"/>
      <c r="AK11" s="22" t="s">
        <v>83</v>
      </c>
    </row>
    <row r="12" spans="1:37" ht="27" customHeight="1" x14ac:dyDescent="0.6">
      <c r="A12" s="18"/>
      <c r="B12" s="18"/>
      <c r="C12" s="59" t="s">
        <v>277</v>
      </c>
      <c r="D12" s="60">
        <v>8</v>
      </c>
      <c r="E12" s="61">
        <v>20</v>
      </c>
      <c r="F12" s="62">
        <v>0.91</v>
      </c>
      <c r="G12" s="66" t="s">
        <v>31</v>
      </c>
      <c r="H12" s="68">
        <v>130</v>
      </c>
      <c r="I12" s="30">
        <f>E12*H12</f>
        <v>2600</v>
      </c>
      <c r="J12" s="24" t="s">
        <v>275</v>
      </c>
      <c r="K12" s="25">
        <v>0.2</v>
      </c>
      <c r="L12" s="78">
        <v>2</v>
      </c>
      <c r="M12" s="93">
        <v>0</v>
      </c>
      <c r="N12" s="66" t="s">
        <v>31</v>
      </c>
      <c r="O12" s="29">
        <v>35</v>
      </c>
      <c r="P12" s="30">
        <f>L12*O12</f>
        <v>70</v>
      </c>
      <c r="Q12" s="24" t="s">
        <v>297</v>
      </c>
      <c r="R12" s="25">
        <v>8</v>
      </c>
      <c r="S12" s="26">
        <v>19</v>
      </c>
      <c r="T12" s="95" t="e">
        <f>#REF!</f>
        <v>#REF!</v>
      </c>
      <c r="U12" s="28" t="s">
        <v>31</v>
      </c>
      <c r="V12" s="29">
        <v>35</v>
      </c>
      <c r="W12" s="30">
        <f>S12*V12</f>
        <v>665</v>
      </c>
      <c r="X12" s="96" t="s">
        <v>287</v>
      </c>
      <c r="Y12" s="66">
        <v>0.5</v>
      </c>
      <c r="Z12" s="26">
        <v>10</v>
      </c>
      <c r="AA12" s="32" t="e">
        <f>#REF!</f>
        <v>#REF!</v>
      </c>
      <c r="AB12" s="28" t="s">
        <v>31</v>
      </c>
      <c r="AC12" s="68">
        <v>35</v>
      </c>
      <c r="AD12" s="30">
        <f>Z12*AC12</f>
        <v>350</v>
      </c>
      <c r="AE12" s="19"/>
      <c r="AF12" s="2" t="s">
        <v>84</v>
      </c>
      <c r="AG12" s="36">
        <f>AJ12*2+AJ15*1+AJ13*7</f>
        <v>29.5</v>
      </c>
      <c r="AH12" s="37" t="s">
        <v>85</v>
      </c>
      <c r="AI12" s="38" t="s">
        <v>76</v>
      </c>
      <c r="AJ12" s="37">
        <v>5.2</v>
      </c>
      <c r="AK12" s="39" t="s">
        <v>77</v>
      </c>
    </row>
    <row r="13" spans="1:37" ht="27" customHeight="1" x14ac:dyDescent="0.6">
      <c r="A13" s="23">
        <f>A5+1</f>
        <v>44453</v>
      </c>
      <c r="B13" s="18" t="s">
        <v>131</v>
      </c>
      <c r="C13" s="65" t="s">
        <v>278</v>
      </c>
      <c r="D13" s="66">
        <v>0.5</v>
      </c>
      <c r="E13" s="61">
        <v>4</v>
      </c>
      <c r="F13" s="67">
        <v>0.91</v>
      </c>
      <c r="G13" s="66" t="s">
        <v>31</v>
      </c>
      <c r="H13" s="68">
        <v>35</v>
      </c>
      <c r="I13" s="30">
        <f t="shared" ref="I13:I14" si="5">E13*H13</f>
        <v>140</v>
      </c>
      <c r="J13" s="31" t="s">
        <v>276</v>
      </c>
      <c r="K13" s="28"/>
      <c r="L13" s="26">
        <v>20</v>
      </c>
      <c r="M13" s="32"/>
      <c r="N13" s="66" t="s">
        <v>31</v>
      </c>
      <c r="O13" s="33">
        <v>65</v>
      </c>
      <c r="P13" s="30">
        <f t="shared" ref="P13" si="6">L13*O13</f>
        <v>1300</v>
      </c>
      <c r="Q13" s="31" t="s">
        <v>181</v>
      </c>
      <c r="R13" s="28"/>
      <c r="S13" s="26">
        <v>1</v>
      </c>
      <c r="T13" s="32" t="e">
        <f>#REF!</f>
        <v>#REF!</v>
      </c>
      <c r="U13" s="28" t="s">
        <v>33</v>
      </c>
      <c r="V13" s="33">
        <v>100</v>
      </c>
      <c r="W13" s="30">
        <f t="shared" ref="W13" si="7">S13*V13</f>
        <v>100</v>
      </c>
      <c r="X13" s="96" t="s">
        <v>107</v>
      </c>
      <c r="Y13" s="66">
        <v>1</v>
      </c>
      <c r="Z13" s="26">
        <v>2</v>
      </c>
      <c r="AA13" s="32" t="e">
        <f>#REF!</f>
        <v>#REF!</v>
      </c>
      <c r="AB13" s="28" t="s">
        <v>31</v>
      </c>
      <c r="AC13" s="68">
        <v>65</v>
      </c>
      <c r="AD13" s="30">
        <f t="shared" ref="AD13:AD14" si="8">Z13*AC13</f>
        <v>130</v>
      </c>
      <c r="AE13" s="35"/>
      <c r="AF13" s="3" t="s">
        <v>86</v>
      </c>
      <c r="AG13" s="41">
        <f>AJ13*5+AJ14*5</f>
        <v>21</v>
      </c>
      <c r="AH13" s="42" t="s">
        <v>87</v>
      </c>
      <c r="AI13" s="43" t="s">
        <v>88</v>
      </c>
      <c r="AJ13" s="42">
        <v>2.5</v>
      </c>
      <c r="AK13" s="39">
        <v>2</v>
      </c>
    </row>
    <row r="14" spans="1:37" ht="27" customHeight="1" x14ac:dyDescent="0.6">
      <c r="A14" s="40">
        <f>A13</f>
        <v>44453</v>
      </c>
      <c r="B14" s="23" t="s">
        <v>132</v>
      </c>
      <c r="C14" s="65" t="s">
        <v>138</v>
      </c>
      <c r="D14" s="66">
        <v>0.5</v>
      </c>
      <c r="E14" s="61">
        <v>3</v>
      </c>
      <c r="F14" s="67">
        <v>0.91</v>
      </c>
      <c r="G14" s="66" t="s">
        <v>31</v>
      </c>
      <c r="H14" s="68">
        <v>35</v>
      </c>
      <c r="I14" s="30">
        <f t="shared" si="5"/>
        <v>105</v>
      </c>
      <c r="J14" s="97"/>
      <c r="K14" s="9"/>
      <c r="L14" s="81"/>
      <c r="M14" s="9"/>
      <c r="N14" s="28"/>
      <c r="O14" s="33"/>
      <c r="P14" s="30"/>
      <c r="Q14" s="31"/>
      <c r="R14" s="28"/>
      <c r="S14" s="26"/>
      <c r="T14" s="32"/>
      <c r="U14" s="28"/>
      <c r="V14" s="33"/>
      <c r="W14" s="30"/>
      <c r="X14" s="65" t="s">
        <v>18</v>
      </c>
      <c r="Y14" s="66">
        <v>0.3</v>
      </c>
      <c r="Z14" s="67">
        <v>0.5</v>
      </c>
      <c r="AA14" s="98" t="s">
        <v>156</v>
      </c>
      <c r="AB14" s="28" t="s">
        <v>33</v>
      </c>
      <c r="AC14" s="68">
        <v>120</v>
      </c>
      <c r="AD14" s="30">
        <f t="shared" si="8"/>
        <v>60</v>
      </c>
      <c r="AE14" s="35"/>
      <c r="AF14" s="3" t="s">
        <v>89</v>
      </c>
      <c r="AG14" s="41">
        <f>AJ12*15+AJ15*5+AJ16*15</f>
        <v>101</v>
      </c>
      <c r="AH14" s="42" t="s">
        <v>87</v>
      </c>
      <c r="AI14" s="3" t="s">
        <v>90</v>
      </c>
      <c r="AJ14" s="42">
        <v>1.7</v>
      </c>
      <c r="AK14" s="45" t="s">
        <v>91</v>
      </c>
    </row>
    <row r="15" spans="1:37" ht="27" customHeight="1" x14ac:dyDescent="0.6">
      <c r="A15" s="40"/>
      <c r="B15" s="40" t="s">
        <v>14</v>
      </c>
      <c r="C15" s="65"/>
      <c r="D15" s="66"/>
      <c r="E15" s="67"/>
      <c r="F15" s="67"/>
      <c r="G15" s="66"/>
      <c r="H15" s="68"/>
      <c r="I15" s="30"/>
      <c r="J15" s="97"/>
      <c r="K15" s="9"/>
      <c r="L15" s="81"/>
      <c r="M15" s="9"/>
      <c r="N15" s="28"/>
      <c r="O15" s="33"/>
      <c r="P15" s="30"/>
      <c r="Q15" s="31"/>
      <c r="R15" s="28"/>
      <c r="S15" s="27"/>
      <c r="T15" s="32"/>
      <c r="U15" s="28"/>
      <c r="V15" s="33"/>
      <c r="W15" s="30"/>
      <c r="X15" s="31"/>
      <c r="Y15" s="28"/>
      <c r="Z15" s="27"/>
      <c r="AA15" s="32"/>
      <c r="AB15" s="28"/>
      <c r="AC15" s="33"/>
      <c r="AD15" s="30"/>
      <c r="AE15" s="35" t="s">
        <v>35</v>
      </c>
      <c r="AF15" s="3"/>
      <c r="AG15" s="46"/>
      <c r="AH15" s="42"/>
      <c r="AI15" s="3" t="s">
        <v>92</v>
      </c>
      <c r="AJ15" s="42">
        <v>1.6</v>
      </c>
      <c r="AK15" s="39" t="s">
        <v>93</v>
      </c>
    </row>
    <row r="16" spans="1:37" ht="30" customHeight="1" x14ac:dyDescent="0.6">
      <c r="A16" s="7"/>
      <c r="B16" s="40"/>
      <c r="C16" s="65"/>
      <c r="D16" s="66"/>
      <c r="E16" s="67"/>
      <c r="F16" s="67"/>
      <c r="G16" s="66"/>
      <c r="H16" s="68"/>
      <c r="I16" s="30"/>
      <c r="J16" s="31"/>
      <c r="K16" s="28"/>
      <c r="L16" s="26"/>
      <c r="M16" s="32"/>
      <c r="N16" s="28"/>
      <c r="O16" s="33"/>
      <c r="P16" s="30"/>
      <c r="Q16" s="31"/>
      <c r="R16" s="26"/>
      <c r="S16" s="26"/>
      <c r="T16" s="32"/>
      <c r="U16" s="28"/>
      <c r="V16" s="33"/>
      <c r="W16" s="30"/>
      <c r="X16" s="31"/>
      <c r="Y16" s="28"/>
      <c r="Z16" s="27"/>
      <c r="AA16" s="32"/>
      <c r="AB16" s="28"/>
      <c r="AC16" s="33"/>
      <c r="AD16" s="30"/>
      <c r="AE16" s="35"/>
      <c r="AF16" s="3"/>
      <c r="AG16" s="46"/>
      <c r="AH16" s="42"/>
      <c r="AI16" s="3" t="s">
        <v>94</v>
      </c>
      <c r="AJ16" s="42">
        <v>1</v>
      </c>
      <c r="AK16" s="45">
        <v>1</v>
      </c>
    </row>
    <row r="17" spans="1:37" ht="27" customHeight="1" x14ac:dyDescent="0.6">
      <c r="A17" s="94"/>
      <c r="B17" s="55"/>
      <c r="C17" s="65" t="s">
        <v>154</v>
      </c>
      <c r="D17" s="66"/>
      <c r="E17" s="67"/>
      <c r="F17" s="67"/>
      <c r="G17" s="66"/>
      <c r="H17" s="68"/>
      <c r="I17" s="30"/>
      <c r="J17" s="31"/>
      <c r="K17" s="28"/>
      <c r="L17" s="27"/>
      <c r="M17" s="32"/>
      <c r="N17" s="28"/>
      <c r="O17" s="33"/>
      <c r="P17" s="30"/>
      <c r="Q17" s="97"/>
      <c r="R17" s="99"/>
      <c r="S17" s="79"/>
      <c r="T17" s="79"/>
      <c r="U17" s="79"/>
      <c r="V17" s="51"/>
      <c r="W17" s="30"/>
      <c r="X17" s="47"/>
      <c r="Y17" s="48"/>
      <c r="Z17" s="52"/>
      <c r="AA17" s="50"/>
      <c r="AB17" s="28"/>
      <c r="AC17" s="28"/>
      <c r="AD17" s="30"/>
      <c r="AE17" s="35"/>
      <c r="AF17" s="3"/>
      <c r="AG17" s="46"/>
      <c r="AH17" s="42"/>
      <c r="AI17" s="3"/>
      <c r="AJ17" s="42"/>
      <c r="AK17" s="45"/>
    </row>
    <row r="18" spans="1:37" ht="30" customHeight="1" x14ac:dyDescent="0.6">
      <c r="A18" s="19"/>
      <c r="B18" s="18"/>
      <c r="C18" s="136" t="s">
        <v>129</v>
      </c>
      <c r="D18" s="136"/>
      <c r="E18" s="136"/>
      <c r="F18" s="136"/>
      <c r="G18" s="136"/>
      <c r="H18" s="136"/>
      <c r="I18" s="136"/>
      <c r="J18" s="136" t="s">
        <v>172</v>
      </c>
      <c r="K18" s="136"/>
      <c r="L18" s="136"/>
      <c r="M18" s="136"/>
      <c r="N18" s="136"/>
      <c r="O18" s="136"/>
      <c r="P18" s="136"/>
      <c r="Q18" s="137" t="s">
        <v>112</v>
      </c>
      <c r="R18" s="138"/>
      <c r="S18" s="138"/>
      <c r="T18" s="138"/>
      <c r="U18" s="138"/>
      <c r="V18" s="138"/>
      <c r="W18" s="139"/>
      <c r="X18" s="136"/>
      <c r="Y18" s="136"/>
      <c r="Z18" s="136"/>
      <c r="AA18" s="136"/>
      <c r="AB18" s="136"/>
      <c r="AC18" s="136"/>
      <c r="AD18" s="136"/>
      <c r="AE18" s="35"/>
      <c r="AF18" s="1" t="s">
        <v>95</v>
      </c>
      <c r="AG18" s="20">
        <f>AJ19*68+AJ20*73+AJ21*45+AJ22*24+AJ23*60</f>
        <v>671</v>
      </c>
      <c r="AH18" s="21" t="s">
        <v>96</v>
      </c>
      <c r="AI18" s="129" t="s">
        <v>97</v>
      </c>
      <c r="AJ18" s="129"/>
      <c r="AK18" s="22" t="s">
        <v>98</v>
      </c>
    </row>
    <row r="19" spans="1:37" ht="27" customHeight="1" x14ac:dyDescent="0.6">
      <c r="A19" s="18"/>
      <c r="B19" s="23"/>
      <c r="C19" s="24" t="s">
        <v>32</v>
      </c>
      <c r="D19" s="25">
        <v>2</v>
      </c>
      <c r="E19" s="26">
        <v>12</v>
      </c>
      <c r="F19" s="93">
        <v>2.86</v>
      </c>
      <c r="G19" s="66" t="s">
        <v>31</v>
      </c>
      <c r="H19" s="29">
        <v>135</v>
      </c>
      <c r="I19" s="30">
        <v>1215</v>
      </c>
      <c r="J19" s="31" t="s">
        <v>171</v>
      </c>
      <c r="K19" s="28">
        <v>105</v>
      </c>
      <c r="L19" s="26">
        <v>271</v>
      </c>
      <c r="M19" s="32" t="s">
        <v>156</v>
      </c>
      <c r="N19" s="25" t="s">
        <v>19</v>
      </c>
      <c r="O19" s="33">
        <v>10</v>
      </c>
      <c r="P19" s="30">
        <f>L19*O19</f>
        <v>2710</v>
      </c>
      <c r="Q19" s="31" t="s">
        <v>113</v>
      </c>
      <c r="R19" s="28">
        <v>8</v>
      </c>
      <c r="S19" s="26">
        <v>17</v>
      </c>
      <c r="T19" s="95" t="e">
        <f>#REF!</f>
        <v>#REF!</v>
      </c>
      <c r="U19" s="28" t="s">
        <v>31</v>
      </c>
      <c r="V19" s="29">
        <v>35</v>
      </c>
      <c r="W19" s="30">
        <f>S19*V19</f>
        <v>595</v>
      </c>
      <c r="X19" s="31"/>
      <c r="Y19" s="28"/>
      <c r="Z19" s="26"/>
      <c r="AA19" s="32"/>
      <c r="AB19" s="28"/>
      <c r="AC19" s="33"/>
      <c r="AD19" s="30"/>
      <c r="AE19" s="19"/>
      <c r="AF19" s="2" t="s">
        <v>99</v>
      </c>
      <c r="AG19" s="36">
        <f>AJ19*2+AJ22*1+AJ20*7</f>
        <v>30</v>
      </c>
      <c r="AH19" s="37" t="s">
        <v>87</v>
      </c>
      <c r="AI19" s="38" t="s">
        <v>100</v>
      </c>
      <c r="AJ19" s="37">
        <v>5.4</v>
      </c>
      <c r="AK19" s="39" t="s">
        <v>101</v>
      </c>
    </row>
    <row r="20" spans="1:37" ht="27" customHeight="1" x14ac:dyDescent="0.6">
      <c r="A20" s="23">
        <f>A13+1</f>
        <v>44454</v>
      </c>
      <c r="B20" s="40" t="s">
        <v>10</v>
      </c>
      <c r="C20" s="31" t="s">
        <v>17</v>
      </c>
      <c r="D20" s="28">
        <v>3</v>
      </c>
      <c r="E20" s="26">
        <v>4</v>
      </c>
      <c r="F20" s="27">
        <v>2.86</v>
      </c>
      <c r="G20" s="66" t="s">
        <v>31</v>
      </c>
      <c r="H20" s="33">
        <v>50</v>
      </c>
      <c r="I20" s="30">
        <v>250</v>
      </c>
      <c r="J20" s="31"/>
      <c r="K20" s="28"/>
      <c r="L20" s="26"/>
      <c r="M20" s="32"/>
      <c r="N20" s="28"/>
      <c r="O20" s="33"/>
      <c r="P20" s="30">
        <f t="shared" ref="P20" si="9">L20*O20</f>
        <v>0</v>
      </c>
      <c r="Q20" s="31" t="s">
        <v>52</v>
      </c>
      <c r="R20" s="28"/>
      <c r="S20" s="26">
        <v>1</v>
      </c>
      <c r="T20" s="32" t="e">
        <f>#REF!</f>
        <v>#REF!</v>
      </c>
      <c r="U20" s="28" t="s">
        <v>33</v>
      </c>
      <c r="V20" s="33">
        <v>100</v>
      </c>
      <c r="W20" s="30">
        <f t="shared" ref="W20" si="10">S20*V20</f>
        <v>100</v>
      </c>
      <c r="X20" s="31"/>
      <c r="Y20" s="28"/>
      <c r="Z20" s="26"/>
      <c r="AA20" s="32"/>
      <c r="AB20" s="28"/>
      <c r="AC20" s="33"/>
      <c r="AD20" s="30"/>
      <c r="AE20" s="35" t="s">
        <v>400</v>
      </c>
      <c r="AF20" s="3" t="s">
        <v>86</v>
      </c>
      <c r="AG20" s="41">
        <f>AJ20*5+AJ21*5</f>
        <v>23</v>
      </c>
      <c r="AH20" s="42" t="s">
        <v>87</v>
      </c>
      <c r="AI20" s="43" t="s">
        <v>88</v>
      </c>
      <c r="AJ20" s="42">
        <v>2.6</v>
      </c>
      <c r="AK20" s="39">
        <v>2</v>
      </c>
    </row>
    <row r="21" spans="1:37" ht="27" customHeight="1" x14ac:dyDescent="0.6">
      <c r="A21" s="40">
        <f>A20</f>
        <v>44454</v>
      </c>
      <c r="B21" s="40" t="s">
        <v>47</v>
      </c>
      <c r="C21" s="31" t="s">
        <v>123</v>
      </c>
      <c r="D21" s="28">
        <v>3</v>
      </c>
      <c r="E21" s="26">
        <v>6</v>
      </c>
      <c r="F21" s="27">
        <v>2.86</v>
      </c>
      <c r="G21" s="66" t="s">
        <v>31</v>
      </c>
      <c r="H21" s="33">
        <v>25</v>
      </c>
      <c r="I21" s="30">
        <v>250</v>
      </c>
      <c r="J21" s="31"/>
      <c r="K21" s="28"/>
      <c r="L21" s="26"/>
      <c r="M21" s="32"/>
      <c r="N21" s="28"/>
      <c r="O21" s="33"/>
      <c r="P21" s="30"/>
      <c r="Q21" s="31"/>
      <c r="R21" s="26"/>
      <c r="S21" s="27"/>
      <c r="T21" s="32"/>
      <c r="U21" s="28"/>
      <c r="V21" s="33"/>
      <c r="W21" s="30"/>
      <c r="X21" s="31"/>
      <c r="Y21" s="28"/>
      <c r="Z21" s="26"/>
      <c r="AA21" s="32"/>
      <c r="AB21" s="28"/>
      <c r="AC21" s="33"/>
      <c r="AD21" s="30"/>
      <c r="AE21" s="35" t="s">
        <v>401</v>
      </c>
      <c r="AF21" s="3" t="s">
        <v>89</v>
      </c>
      <c r="AG21" s="41">
        <f>AJ19*15+AJ22*5+AJ23*15</f>
        <v>86</v>
      </c>
      <c r="AH21" s="42" t="s">
        <v>87</v>
      </c>
      <c r="AI21" s="3" t="s">
        <v>90</v>
      </c>
      <c r="AJ21" s="42">
        <v>2</v>
      </c>
      <c r="AK21" s="45" t="s">
        <v>91</v>
      </c>
    </row>
    <row r="22" spans="1:37" ht="27" customHeight="1" x14ac:dyDescent="0.6">
      <c r="A22" s="40"/>
      <c r="B22" s="40" t="s">
        <v>14</v>
      </c>
      <c r="C22" s="31" t="s">
        <v>161</v>
      </c>
      <c r="D22" s="28"/>
      <c r="E22" s="26">
        <v>1</v>
      </c>
      <c r="F22" s="27"/>
      <c r="G22" s="66" t="s">
        <v>31</v>
      </c>
      <c r="H22" s="33">
        <v>35</v>
      </c>
      <c r="I22" s="30">
        <v>70</v>
      </c>
      <c r="J22" s="31"/>
      <c r="K22" s="28"/>
      <c r="L22" s="26"/>
      <c r="M22" s="32"/>
      <c r="N22" s="28"/>
      <c r="O22" s="33"/>
      <c r="P22" s="30"/>
      <c r="Q22" s="31"/>
      <c r="R22" s="26"/>
      <c r="S22" s="26"/>
      <c r="T22" s="32"/>
      <c r="U22" s="28"/>
      <c r="V22" s="33"/>
      <c r="W22" s="30"/>
      <c r="X22" s="31"/>
      <c r="Y22" s="28"/>
      <c r="Z22" s="26"/>
      <c r="AA22" s="32"/>
      <c r="AB22" s="28"/>
      <c r="AC22" s="33"/>
      <c r="AD22" s="30"/>
      <c r="AE22" s="35"/>
      <c r="AF22" s="3"/>
      <c r="AG22" s="46"/>
      <c r="AH22" s="42"/>
      <c r="AI22" s="3" t="s">
        <v>92</v>
      </c>
      <c r="AJ22" s="42">
        <v>1</v>
      </c>
      <c r="AK22" s="39" t="s">
        <v>93</v>
      </c>
    </row>
    <row r="23" spans="1:37" ht="27" customHeight="1" x14ac:dyDescent="0.6">
      <c r="A23" s="7"/>
      <c r="B23" s="40"/>
      <c r="C23" s="31" t="s">
        <v>55</v>
      </c>
      <c r="D23" s="28"/>
      <c r="E23" s="26">
        <v>4</v>
      </c>
      <c r="F23" s="27"/>
      <c r="G23" s="66" t="s">
        <v>31</v>
      </c>
      <c r="H23" s="33">
        <v>65</v>
      </c>
      <c r="I23" s="30">
        <v>260</v>
      </c>
      <c r="J23" s="100"/>
      <c r="K23" s="99"/>
      <c r="L23" s="99"/>
      <c r="M23" s="99"/>
      <c r="N23" s="28"/>
      <c r="O23" s="28"/>
      <c r="P23" s="30"/>
      <c r="Q23" s="100"/>
      <c r="R23" s="99"/>
      <c r="S23" s="99"/>
      <c r="T23" s="99"/>
      <c r="U23" s="28"/>
      <c r="V23" s="33"/>
      <c r="W23" s="30"/>
      <c r="X23" s="100"/>
      <c r="Y23" s="99"/>
      <c r="Z23" s="99"/>
      <c r="AA23" s="99"/>
      <c r="AB23" s="28"/>
      <c r="AC23" s="28"/>
      <c r="AD23" s="30"/>
      <c r="AE23" s="35"/>
      <c r="AF23" s="3"/>
      <c r="AG23" s="46"/>
      <c r="AH23" s="42"/>
      <c r="AI23" s="3" t="s">
        <v>94</v>
      </c>
      <c r="AJ23" s="42">
        <v>0</v>
      </c>
      <c r="AK23" s="45">
        <v>1</v>
      </c>
    </row>
    <row r="24" spans="1:37" ht="27" customHeight="1" x14ac:dyDescent="0.6">
      <c r="A24" s="40"/>
      <c r="B24" s="18"/>
      <c r="C24" s="31" t="s">
        <v>122</v>
      </c>
      <c r="D24" s="28"/>
      <c r="E24" s="27">
        <v>0.5</v>
      </c>
      <c r="F24" s="27"/>
      <c r="G24" s="66" t="s">
        <v>31</v>
      </c>
      <c r="H24" s="33">
        <v>80</v>
      </c>
      <c r="I24" s="30">
        <v>80</v>
      </c>
      <c r="J24" s="100"/>
      <c r="K24" s="99"/>
      <c r="L24" s="99"/>
      <c r="M24" s="99"/>
      <c r="N24" s="28"/>
      <c r="O24" s="33"/>
      <c r="P24" s="30"/>
      <c r="Q24" s="100"/>
      <c r="R24" s="99"/>
      <c r="S24" s="99"/>
      <c r="T24" s="99"/>
      <c r="U24" s="28"/>
      <c r="V24" s="33"/>
      <c r="W24" s="30"/>
      <c r="X24" s="101"/>
      <c r="Y24" s="102"/>
      <c r="Z24" s="102"/>
      <c r="AA24" s="102"/>
      <c r="AB24" s="28"/>
      <c r="AC24" s="33"/>
      <c r="AD24" s="30"/>
      <c r="AE24" s="35"/>
      <c r="AF24" s="3"/>
      <c r="AG24" s="46"/>
      <c r="AH24" s="42"/>
      <c r="AI24" s="3"/>
      <c r="AJ24" s="42"/>
      <c r="AK24" s="45"/>
    </row>
    <row r="25" spans="1:37" ht="30" customHeight="1" x14ac:dyDescent="0.6">
      <c r="A25" s="53"/>
      <c r="B25" s="53"/>
      <c r="C25" s="137" t="s">
        <v>293</v>
      </c>
      <c r="D25" s="138"/>
      <c r="E25" s="138"/>
      <c r="F25" s="138"/>
      <c r="G25" s="138"/>
      <c r="H25" s="138"/>
      <c r="I25" s="138"/>
      <c r="J25" s="137" t="s">
        <v>273</v>
      </c>
      <c r="K25" s="138"/>
      <c r="L25" s="138"/>
      <c r="M25" s="138"/>
      <c r="N25" s="138"/>
      <c r="O25" s="138"/>
      <c r="P25" s="139"/>
      <c r="Q25" s="137" t="s">
        <v>60</v>
      </c>
      <c r="R25" s="138"/>
      <c r="S25" s="138"/>
      <c r="T25" s="138"/>
      <c r="U25" s="138"/>
      <c r="V25" s="138"/>
      <c r="W25" s="139"/>
      <c r="X25" s="136" t="s">
        <v>135</v>
      </c>
      <c r="Y25" s="136"/>
      <c r="Z25" s="136"/>
      <c r="AA25" s="136"/>
      <c r="AB25" s="136"/>
      <c r="AC25" s="136"/>
      <c r="AD25" s="136"/>
      <c r="AE25" s="58"/>
      <c r="AF25" s="1" t="s">
        <v>95</v>
      </c>
      <c r="AG25" s="20">
        <f>AJ26*68+AJ27*73+AJ28*45+AJ29*24+AJ30*60</f>
        <v>724.9</v>
      </c>
      <c r="AH25" s="21" t="s">
        <v>96</v>
      </c>
      <c r="AI25" s="129" t="s">
        <v>97</v>
      </c>
      <c r="AJ25" s="129"/>
      <c r="AK25" s="22" t="s">
        <v>98</v>
      </c>
    </row>
    <row r="26" spans="1:37" ht="27" customHeight="1" x14ac:dyDescent="0.6">
      <c r="A26" s="18"/>
      <c r="B26" s="18"/>
      <c r="C26" s="31" t="s">
        <v>279</v>
      </c>
      <c r="D26" s="28"/>
      <c r="E26" s="26">
        <v>10</v>
      </c>
      <c r="F26" s="27">
        <v>2.86</v>
      </c>
      <c r="G26" s="28" t="s">
        <v>31</v>
      </c>
      <c r="H26" s="33">
        <v>35</v>
      </c>
      <c r="I26" s="30">
        <f>E26*H26</f>
        <v>350</v>
      </c>
      <c r="J26" s="24" t="s">
        <v>274</v>
      </c>
      <c r="K26" s="25">
        <v>4</v>
      </c>
      <c r="L26" s="26">
        <v>12</v>
      </c>
      <c r="M26" s="34" t="e">
        <v>#REF!</v>
      </c>
      <c r="N26" s="28" t="s">
        <v>31</v>
      </c>
      <c r="O26" s="29">
        <v>75</v>
      </c>
      <c r="P26" s="30">
        <f>L26*O26</f>
        <v>900</v>
      </c>
      <c r="Q26" s="24" t="s">
        <v>285</v>
      </c>
      <c r="R26" s="25">
        <v>7.5</v>
      </c>
      <c r="S26" s="26">
        <v>19</v>
      </c>
      <c r="T26" s="95" t="e">
        <f>#REF!</f>
        <v>#REF!</v>
      </c>
      <c r="U26" s="28" t="s">
        <v>31</v>
      </c>
      <c r="V26" s="29">
        <v>35</v>
      </c>
      <c r="W26" s="30">
        <f>S26*V26</f>
        <v>665</v>
      </c>
      <c r="X26" s="24" t="s">
        <v>205</v>
      </c>
      <c r="Y26" s="25">
        <v>2</v>
      </c>
      <c r="Z26" s="26">
        <v>25</v>
      </c>
      <c r="AA26" s="34" t="e">
        <f>#REF!</f>
        <v>#REF!</v>
      </c>
      <c r="AB26" s="28" t="s">
        <v>31</v>
      </c>
      <c r="AC26" s="29">
        <v>30</v>
      </c>
      <c r="AD26" s="30">
        <f t="shared" ref="AD26:AD27" si="11">AC26*Z26</f>
        <v>750</v>
      </c>
      <c r="AE26" s="19"/>
      <c r="AF26" s="2" t="s">
        <v>99</v>
      </c>
      <c r="AG26" s="36">
        <f>AJ26*2+AJ29*1+AJ27*7</f>
        <v>28.849999999999998</v>
      </c>
      <c r="AH26" s="37" t="s">
        <v>87</v>
      </c>
      <c r="AI26" s="38" t="s">
        <v>100</v>
      </c>
      <c r="AJ26" s="37">
        <v>5.5</v>
      </c>
      <c r="AK26" s="39" t="s">
        <v>101</v>
      </c>
    </row>
    <row r="27" spans="1:37" ht="27" customHeight="1" x14ac:dyDescent="0.6">
      <c r="A27" s="23">
        <f>A20+1</f>
        <v>44455</v>
      </c>
      <c r="B27" s="35" t="s">
        <v>10</v>
      </c>
      <c r="C27" s="31" t="s">
        <v>280</v>
      </c>
      <c r="D27" s="28"/>
      <c r="E27" s="26">
        <v>3</v>
      </c>
      <c r="F27" s="27"/>
      <c r="G27" s="28" t="s">
        <v>31</v>
      </c>
      <c r="H27" s="33">
        <v>35</v>
      </c>
      <c r="I27" s="30">
        <f t="shared" ref="I27:I29" si="12">E27*H27</f>
        <v>105</v>
      </c>
      <c r="J27" s="31" t="s">
        <v>288</v>
      </c>
      <c r="K27" s="28">
        <v>5</v>
      </c>
      <c r="L27" s="26">
        <v>12</v>
      </c>
      <c r="M27" s="32" t="e">
        <v>#REF!</v>
      </c>
      <c r="N27" s="28" t="s">
        <v>31</v>
      </c>
      <c r="O27" s="33">
        <v>40</v>
      </c>
      <c r="P27" s="30">
        <f t="shared" ref="P27:P28" si="13">L27*O27</f>
        <v>480</v>
      </c>
      <c r="Q27" s="31" t="s">
        <v>52</v>
      </c>
      <c r="R27" s="28"/>
      <c r="S27" s="26">
        <v>1</v>
      </c>
      <c r="T27" s="32" t="e">
        <f>#REF!</f>
        <v>#REF!</v>
      </c>
      <c r="U27" s="28" t="s">
        <v>33</v>
      </c>
      <c r="V27" s="33">
        <v>100</v>
      </c>
      <c r="W27" s="30">
        <f t="shared" ref="W27" si="14">S27*V27</f>
        <v>100</v>
      </c>
      <c r="X27" s="31" t="s">
        <v>34</v>
      </c>
      <c r="Y27" s="28">
        <v>2</v>
      </c>
      <c r="Z27" s="26">
        <v>3</v>
      </c>
      <c r="AA27" s="32" t="e">
        <f>#REF!</f>
        <v>#REF!</v>
      </c>
      <c r="AB27" s="28" t="s">
        <v>30</v>
      </c>
      <c r="AC27" s="33">
        <v>50</v>
      </c>
      <c r="AD27" s="30">
        <f t="shared" si="11"/>
        <v>150</v>
      </c>
      <c r="AE27" s="35"/>
      <c r="AF27" s="3" t="s">
        <v>86</v>
      </c>
      <c r="AG27" s="41">
        <f>AJ27*5+AJ28*5</f>
        <v>20.5</v>
      </c>
      <c r="AH27" s="42" t="s">
        <v>87</v>
      </c>
      <c r="AI27" s="43" t="s">
        <v>88</v>
      </c>
      <c r="AJ27" s="42">
        <v>2.2999999999999998</v>
      </c>
      <c r="AK27" s="39">
        <v>2</v>
      </c>
    </row>
    <row r="28" spans="1:37" ht="27" customHeight="1" x14ac:dyDescent="0.6">
      <c r="A28" s="40">
        <f>A27</f>
        <v>44455</v>
      </c>
      <c r="B28" s="70" t="s">
        <v>47</v>
      </c>
      <c r="C28" s="31" t="s">
        <v>281</v>
      </c>
      <c r="D28" s="28"/>
      <c r="E28" s="26">
        <v>3</v>
      </c>
      <c r="F28" s="27"/>
      <c r="G28" s="28" t="s">
        <v>31</v>
      </c>
      <c r="H28" s="33">
        <v>60</v>
      </c>
      <c r="I28" s="30">
        <f t="shared" si="12"/>
        <v>180</v>
      </c>
      <c r="J28" s="31" t="s">
        <v>289</v>
      </c>
      <c r="K28" s="28">
        <v>0.3</v>
      </c>
      <c r="L28" s="27">
        <v>0.5</v>
      </c>
      <c r="M28" s="32" t="e">
        <v>#REF!</v>
      </c>
      <c r="N28" s="28" t="s">
        <v>31</v>
      </c>
      <c r="O28" s="33">
        <v>80</v>
      </c>
      <c r="P28" s="30">
        <f t="shared" si="13"/>
        <v>40</v>
      </c>
      <c r="Q28" s="31"/>
      <c r="R28" s="28"/>
      <c r="S28" s="27"/>
      <c r="T28" s="32"/>
      <c r="U28" s="28"/>
      <c r="V28" s="28"/>
      <c r="W28" s="30">
        <f t="shared" ref="W28" si="15">S28*V28</f>
        <v>0</v>
      </c>
      <c r="X28" s="31"/>
      <c r="Y28" s="28"/>
      <c r="Z28" s="27"/>
      <c r="AA28" s="32"/>
      <c r="AB28" s="28"/>
      <c r="AC28" s="33"/>
      <c r="AD28" s="30"/>
      <c r="AE28" s="35" t="s">
        <v>35</v>
      </c>
      <c r="AF28" s="3" t="s">
        <v>89</v>
      </c>
      <c r="AG28" s="41">
        <f>AJ26*15+AJ29*5+AJ30*15</f>
        <v>106.25</v>
      </c>
      <c r="AH28" s="42" t="s">
        <v>87</v>
      </c>
      <c r="AI28" s="3" t="s">
        <v>90</v>
      </c>
      <c r="AJ28" s="42">
        <v>1.8</v>
      </c>
      <c r="AK28" s="45" t="s">
        <v>91</v>
      </c>
    </row>
    <row r="29" spans="1:37" ht="27" customHeight="1" x14ac:dyDescent="0.6">
      <c r="A29" s="7"/>
      <c r="B29" s="71" t="s">
        <v>14</v>
      </c>
      <c r="C29" s="31" t="s">
        <v>128</v>
      </c>
      <c r="D29" s="28"/>
      <c r="E29" s="26">
        <v>5</v>
      </c>
      <c r="F29" s="27"/>
      <c r="G29" s="28" t="s">
        <v>31</v>
      </c>
      <c r="H29" s="33">
        <v>160</v>
      </c>
      <c r="I29" s="30">
        <f t="shared" si="12"/>
        <v>800</v>
      </c>
      <c r="J29" s="31"/>
      <c r="K29" s="28"/>
      <c r="L29" s="27"/>
      <c r="M29" s="32"/>
      <c r="N29" s="28"/>
      <c r="O29" s="33"/>
      <c r="P29" s="30"/>
      <c r="Q29" s="31"/>
      <c r="R29" s="28"/>
      <c r="S29" s="27"/>
      <c r="T29" s="32"/>
      <c r="U29" s="28"/>
      <c r="V29" s="28"/>
      <c r="W29" s="30"/>
      <c r="X29" s="44"/>
      <c r="Y29" s="28"/>
      <c r="Z29" s="26"/>
      <c r="AA29" s="32"/>
      <c r="AB29" s="28"/>
      <c r="AC29" s="33"/>
      <c r="AD29" s="30"/>
      <c r="AE29" s="35"/>
      <c r="AF29" s="3"/>
      <c r="AG29" s="46"/>
      <c r="AH29" s="42"/>
      <c r="AI29" s="3" t="s">
        <v>92</v>
      </c>
      <c r="AJ29" s="42">
        <v>1.75</v>
      </c>
      <c r="AK29" s="39" t="s">
        <v>93</v>
      </c>
    </row>
    <row r="30" spans="1:37" ht="27" customHeight="1" x14ac:dyDescent="0.6">
      <c r="A30" s="40" t="s">
        <v>126</v>
      </c>
      <c r="B30" s="40"/>
      <c r="C30" s="31"/>
      <c r="D30" s="28"/>
      <c r="E30" s="26"/>
      <c r="F30" s="27"/>
      <c r="G30" s="28"/>
      <c r="H30" s="33"/>
      <c r="I30" s="30"/>
      <c r="J30" s="31"/>
      <c r="K30" s="28"/>
      <c r="L30" s="27"/>
      <c r="M30" s="32"/>
      <c r="N30" s="28"/>
      <c r="O30" s="33"/>
      <c r="P30" s="30"/>
      <c r="Q30" s="31"/>
      <c r="R30" s="28"/>
      <c r="S30" s="27"/>
      <c r="T30" s="32"/>
      <c r="U30" s="28"/>
      <c r="V30" s="28"/>
      <c r="W30" s="30"/>
      <c r="X30" s="31"/>
      <c r="Y30" s="28"/>
      <c r="Z30" s="26"/>
      <c r="AA30" s="32"/>
      <c r="AB30" s="28"/>
      <c r="AC30" s="33"/>
      <c r="AD30" s="30"/>
      <c r="AE30" s="35"/>
      <c r="AF30" s="3"/>
      <c r="AG30" s="46"/>
      <c r="AH30" s="42"/>
      <c r="AI30" s="3" t="s">
        <v>94</v>
      </c>
      <c r="AJ30" s="42">
        <v>1</v>
      </c>
      <c r="AK30" s="45">
        <v>1</v>
      </c>
    </row>
    <row r="31" spans="1:37" ht="27" customHeight="1" x14ac:dyDescent="0.6">
      <c r="A31" s="40"/>
      <c r="B31" s="57"/>
      <c r="C31" s="47"/>
      <c r="D31" s="48"/>
      <c r="E31" s="27"/>
      <c r="F31" s="27"/>
      <c r="G31" s="28"/>
      <c r="H31" s="51"/>
      <c r="I31" s="30"/>
      <c r="J31" s="47"/>
      <c r="K31" s="48"/>
      <c r="L31" s="27"/>
      <c r="M31" s="32"/>
      <c r="N31" s="28"/>
      <c r="O31" s="51"/>
      <c r="P31" s="30"/>
      <c r="Q31" s="31"/>
      <c r="R31" s="28"/>
      <c r="S31" s="27"/>
      <c r="T31" s="32"/>
      <c r="U31" s="33"/>
      <c r="V31" s="33"/>
      <c r="W31" s="30"/>
      <c r="X31" s="47"/>
      <c r="Y31" s="48"/>
      <c r="Z31" s="52"/>
      <c r="AA31" s="50"/>
      <c r="AB31" s="48"/>
      <c r="AC31" s="51"/>
      <c r="AD31" s="30"/>
      <c r="AE31" s="35"/>
      <c r="AF31" s="3"/>
      <c r="AG31" s="46"/>
      <c r="AH31" s="42"/>
      <c r="AI31" s="3"/>
      <c r="AJ31" s="42"/>
      <c r="AK31" s="45"/>
    </row>
    <row r="32" spans="1:37" ht="28.5" customHeight="1" x14ac:dyDescent="0.6">
      <c r="A32" s="19"/>
      <c r="B32" s="53"/>
      <c r="C32" s="142" t="s">
        <v>290</v>
      </c>
      <c r="D32" s="142"/>
      <c r="E32" s="142"/>
      <c r="F32" s="142"/>
      <c r="G32" s="142"/>
      <c r="H32" s="142"/>
      <c r="I32" s="142"/>
      <c r="J32" s="137" t="s">
        <v>272</v>
      </c>
      <c r="K32" s="138"/>
      <c r="L32" s="138"/>
      <c r="M32" s="138"/>
      <c r="N32" s="138"/>
      <c r="O32" s="138"/>
      <c r="P32" s="139"/>
      <c r="Q32" s="137" t="s">
        <v>16</v>
      </c>
      <c r="R32" s="138"/>
      <c r="S32" s="138"/>
      <c r="T32" s="138"/>
      <c r="U32" s="138"/>
      <c r="V32" s="138"/>
      <c r="W32" s="139"/>
      <c r="X32" s="136" t="s">
        <v>160</v>
      </c>
      <c r="Y32" s="136"/>
      <c r="Z32" s="136"/>
      <c r="AA32" s="136"/>
      <c r="AB32" s="136"/>
      <c r="AC32" s="136"/>
      <c r="AD32" s="136"/>
      <c r="AE32" s="17"/>
      <c r="AF32" s="1" t="s">
        <v>95</v>
      </c>
      <c r="AG32" s="20">
        <v>737</v>
      </c>
      <c r="AH32" s="21" t="s">
        <v>96</v>
      </c>
      <c r="AI32" s="129" t="s">
        <v>97</v>
      </c>
      <c r="AJ32" s="129"/>
      <c r="AK32" s="22" t="s">
        <v>98</v>
      </c>
    </row>
    <row r="33" spans="1:37" ht="27" customHeight="1" x14ac:dyDescent="0.6">
      <c r="A33" s="35"/>
      <c r="B33" s="18"/>
      <c r="C33" s="59" t="s">
        <v>291</v>
      </c>
      <c r="D33" s="60">
        <v>5</v>
      </c>
      <c r="E33" s="61">
        <v>271</v>
      </c>
      <c r="F33" s="62">
        <v>0</v>
      </c>
      <c r="G33" s="66" t="s">
        <v>111</v>
      </c>
      <c r="H33" s="68">
        <v>15</v>
      </c>
      <c r="I33" s="30">
        <f>E33*H33</f>
        <v>4065</v>
      </c>
      <c r="J33" s="24" t="s">
        <v>282</v>
      </c>
      <c r="K33" s="25">
        <v>2</v>
      </c>
      <c r="L33" s="26">
        <v>8</v>
      </c>
      <c r="M33" s="34" t="e">
        <v>#REF!</v>
      </c>
      <c r="N33" s="28" t="s">
        <v>31</v>
      </c>
      <c r="O33" s="29">
        <v>30</v>
      </c>
      <c r="P33" s="30">
        <f>L33*O33</f>
        <v>240</v>
      </c>
      <c r="Q33" s="31" t="s">
        <v>284</v>
      </c>
      <c r="R33" s="28">
        <v>8</v>
      </c>
      <c r="S33" s="26">
        <v>19</v>
      </c>
      <c r="T33" s="95" t="e">
        <f>#REF!</f>
        <v>#REF!</v>
      </c>
      <c r="U33" s="28" t="s">
        <v>31</v>
      </c>
      <c r="V33" s="29">
        <v>30</v>
      </c>
      <c r="W33" s="30">
        <f>S33*V33</f>
        <v>570</v>
      </c>
      <c r="X33" s="44" t="s">
        <v>286</v>
      </c>
      <c r="Y33" s="28">
        <v>4</v>
      </c>
      <c r="Z33" s="26">
        <v>10</v>
      </c>
      <c r="AA33" s="32" t="e">
        <v>#REF!</v>
      </c>
      <c r="AB33" s="66" t="s">
        <v>31</v>
      </c>
      <c r="AC33" s="33">
        <v>35</v>
      </c>
      <c r="AD33" s="30">
        <f>Z33*AC33</f>
        <v>350</v>
      </c>
      <c r="AE33" s="35"/>
      <c r="AF33" s="2" t="s">
        <v>99</v>
      </c>
      <c r="AG33" s="36">
        <f>AJ33*2+AJ36*1+AJ34*7</f>
        <v>29.2</v>
      </c>
      <c r="AH33" s="37" t="s">
        <v>87</v>
      </c>
      <c r="AI33" s="38" t="s">
        <v>100</v>
      </c>
      <c r="AJ33" s="37">
        <v>5</v>
      </c>
      <c r="AK33" s="39" t="s">
        <v>101</v>
      </c>
    </row>
    <row r="34" spans="1:37" ht="27" customHeight="1" x14ac:dyDescent="0.6">
      <c r="A34" s="70">
        <f>A27+1</f>
        <v>44456</v>
      </c>
      <c r="B34" s="40" t="s">
        <v>10</v>
      </c>
      <c r="C34" s="65" t="s">
        <v>292</v>
      </c>
      <c r="D34" s="66"/>
      <c r="E34" s="61">
        <v>3</v>
      </c>
      <c r="F34" s="67"/>
      <c r="G34" s="66" t="s">
        <v>21</v>
      </c>
      <c r="H34" s="68">
        <v>10</v>
      </c>
      <c r="I34" s="30">
        <f t="shared" ref="I34" si="16">E34*H34</f>
        <v>30</v>
      </c>
      <c r="J34" s="31" t="s">
        <v>283</v>
      </c>
      <c r="K34" s="28">
        <v>1</v>
      </c>
      <c r="L34" s="26">
        <v>3</v>
      </c>
      <c r="M34" s="32" t="e">
        <v>#REF!</v>
      </c>
      <c r="N34" s="28" t="s">
        <v>31</v>
      </c>
      <c r="O34" s="33">
        <v>35</v>
      </c>
      <c r="P34" s="30">
        <f t="shared" ref="P34:P37" si="17">L34*O34</f>
        <v>105</v>
      </c>
      <c r="Q34" s="31" t="s">
        <v>70</v>
      </c>
      <c r="R34" s="28">
        <v>0.5</v>
      </c>
      <c r="S34" s="27">
        <v>0.5</v>
      </c>
      <c r="T34" s="32">
        <f>F23</f>
        <v>0</v>
      </c>
      <c r="U34" s="28" t="s">
        <v>31</v>
      </c>
      <c r="V34" s="33">
        <v>30</v>
      </c>
      <c r="W34" s="30">
        <f t="shared" ref="W34:W35" si="18">S34*V34</f>
        <v>15</v>
      </c>
      <c r="X34" s="44" t="s">
        <v>55</v>
      </c>
      <c r="Y34" s="28">
        <v>1</v>
      </c>
      <c r="Z34" s="26">
        <v>4</v>
      </c>
      <c r="AA34" s="32" t="e">
        <v>#REF!</v>
      </c>
      <c r="AB34" s="66" t="s">
        <v>31</v>
      </c>
      <c r="AC34" s="33">
        <v>75</v>
      </c>
      <c r="AD34" s="30">
        <f t="shared" ref="AD34:AD35" si="19">Z34*AC34</f>
        <v>300</v>
      </c>
      <c r="AE34" s="35"/>
      <c r="AF34" s="3" t="s">
        <v>86</v>
      </c>
      <c r="AG34" s="41">
        <f>AJ34*5+AJ35*5</f>
        <v>22.5</v>
      </c>
      <c r="AH34" s="42" t="s">
        <v>87</v>
      </c>
      <c r="AI34" s="43" t="s">
        <v>88</v>
      </c>
      <c r="AJ34" s="42">
        <v>2.5</v>
      </c>
      <c r="AK34" s="39">
        <v>2</v>
      </c>
    </row>
    <row r="35" spans="1:37" ht="27" customHeight="1" x14ac:dyDescent="0.6">
      <c r="A35" s="71">
        <f>A34</f>
        <v>44456</v>
      </c>
      <c r="B35" s="40" t="s">
        <v>47</v>
      </c>
      <c r="C35" s="65"/>
      <c r="D35" s="66"/>
      <c r="E35" s="61"/>
      <c r="F35" s="67"/>
      <c r="G35" s="66"/>
      <c r="H35" s="68"/>
      <c r="I35" s="30"/>
      <c r="J35" s="31" t="s">
        <v>32</v>
      </c>
      <c r="K35" s="28"/>
      <c r="L35" s="26">
        <v>3</v>
      </c>
      <c r="M35" s="32"/>
      <c r="N35" s="28" t="s">
        <v>31</v>
      </c>
      <c r="O35" s="33">
        <v>135</v>
      </c>
      <c r="P35" s="30">
        <f t="shared" si="17"/>
        <v>405</v>
      </c>
      <c r="Q35" s="31" t="s">
        <v>52</v>
      </c>
      <c r="R35" s="28"/>
      <c r="S35" s="26">
        <v>1</v>
      </c>
      <c r="T35" s="32" t="e">
        <f>#REF!</f>
        <v>#REF!</v>
      </c>
      <c r="U35" s="28" t="s">
        <v>33</v>
      </c>
      <c r="V35" s="33">
        <v>120</v>
      </c>
      <c r="W35" s="30">
        <f t="shared" si="18"/>
        <v>120</v>
      </c>
      <c r="X35" s="31" t="s">
        <v>122</v>
      </c>
      <c r="Y35" s="28">
        <v>0.1</v>
      </c>
      <c r="Z35" s="27">
        <v>0.5</v>
      </c>
      <c r="AA35" s="32" t="e">
        <v>#REF!</v>
      </c>
      <c r="AB35" s="66" t="s">
        <v>31</v>
      </c>
      <c r="AC35" s="33">
        <v>80</v>
      </c>
      <c r="AD35" s="30">
        <f t="shared" si="19"/>
        <v>40</v>
      </c>
      <c r="AE35" s="35"/>
      <c r="AF35" s="3" t="s">
        <v>89</v>
      </c>
      <c r="AG35" s="41">
        <v>95.5</v>
      </c>
      <c r="AH35" s="42" t="s">
        <v>87</v>
      </c>
      <c r="AI35" s="3" t="s">
        <v>90</v>
      </c>
      <c r="AJ35" s="42">
        <v>2</v>
      </c>
      <c r="AK35" s="45" t="s">
        <v>91</v>
      </c>
    </row>
    <row r="36" spans="1:37" ht="27" customHeight="1" x14ac:dyDescent="0.6">
      <c r="A36" s="35"/>
      <c r="B36" s="18" t="s">
        <v>14</v>
      </c>
      <c r="C36" s="65"/>
      <c r="D36" s="66"/>
      <c r="E36" s="61"/>
      <c r="F36" s="67"/>
      <c r="G36" s="66"/>
      <c r="H36" s="68"/>
      <c r="I36" s="30"/>
      <c r="J36" s="31" t="s">
        <v>155</v>
      </c>
      <c r="K36" s="28"/>
      <c r="L36" s="26">
        <v>4</v>
      </c>
      <c r="M36" s="32"/>
      <c r="N36" s="28" t="s">
        <v>152</v>
      </c>
      <c r="O36" s="33">
        <v>90</v>
      </c>
      <c r="P36" s="30">
        <f t="shared" si="17"/>
        <v>360</v>
      </c>
      <c r="Q36" s="31"/>
      <c r="R36" s="26"/>
      <c r="S36" s="27"/>
      <c r="T36" s="32"/>
      <c r="U36" s="28"/>
      <c r="V36" s="33"/>
      <c r="W36" s="30"/>
      <c r="X36" s="44"/>
      <c r="Y36" s="28"/>
      <c r="Z36" s="27"/>
      <c r="AA36" s="32"/>
      <c r="AB36" s="28"/>
      <c r="AC36" s="33"/>
      <c r="AD36" s="30"/>
      <c r="AE36" s="35"/>
      <c r="AF36" s="3"/>
      <c r="AG36" s="46"/>
      <c r="AH36" s="42"/>
      <c r="AI36" s="3" t="s">
        <v>92</v>
      </c>
      <c r="AJ36" s="42">
        <v>1.7</v>
      </c>
      <c r="AK36" s="39" t="s">
        <v>93</v>
      </c>
    </row>
    <row r="37" spans="1:37" ht="27" customHeight="1" x14ac:dyDescent="0.6">
      <c r="A37" s="113"/>
      <c r="B37" s="18"/>
      <c r="C37" s="65"/>
      <c r="D37" s="66"/>
      <c r="E37" s="67"/>
      <c r="F37" s="67"/>
      <c r="G37" s="66"/>
      <c r="H37" s="68"/>
      <c r="I37" s="30"/>
      <c r="J37" s="31" t="s">
        <v>122</v>
      </c>
      <c r="K37" s="28"/>
      <c r="L37" s="27">
        <v>0.5</v>
      </c>
      <c r="M37" s="27"/>
      <c r="N37" s="28" t="s">
        <v>152</v>
      </c>
      <c r="O37" s="33">
        <v>80</v>
      </c>
      <c r="P37" s="30">
        <f t="shared" si="17"/>
        <v>40</v>
      </c>
      <c r="Q37" s="31"/>
      <c r="R37" s="28"/>
      <c r="S37" s="27"/>
      <c r="T37" s="32"/>
      <c r="U37" s="28"/>
      <c r="V37" s="33"/>
      <c r="W37" s="30"/>
      <c r="X37" s="31"/>
      <c r="Y37" s="28"/>
      <c r="Z37" s="26"/>
      <c r="AA37" s="32"/>
      <c r="AB37" s="28"/>
      <c r="AC37" s="33"/>
      <c r="AD37" s="30"/>
      <c r="AE37" s="35"/>
      <c r="AF37" s="3"/>
      <c r="AG37" s="46"/>
      <c r="AH37" s="42"/>
      <c r="AI37" s="3" t="s">
        <v>94</v>
      </c>
      <c r="AJ37" s="42">
        <v>0</v>
      </c>
      <c r="AK37" s="45">
        <v>1</v>
      </c>
    </row>
    <row r="38" spans="1:37" ht="27" customHeight="1" x14ac:dyDescent="0.6">
      <c r="A38" s="55"/>
      <c r="B38" s="57"/>
      <c r="C38" s="103"/>
      <c r="D38" s="104"/>
      <c r="E38" s="105"/>
      <c r="F38" s="105"/>
      <c r="G38" s="106"/>
      <c r="H38" s="107"/>
      <c r="I38" s="56"/>
      <c r="J38" s="47"/>
      <c r="K38" s="48"/>
      <c r="L38" s="52"/>
      <c r="M38" s="50"/>
      <c r="N38" s="48"/>
      <c r="O38" s="51"/>
      <c r="P38" s="56"/>
      <c r="Q38" s="47"/>
      <c r="R38" s="48"/>
      <c r="S38" s="48"/>
      <c r="T38" s="50"/>
      <c r="U38" s="48"/>
      <c r="V38" s="51"/>
      <c r="W38" s="56"/>
      <c r="X38" s="101"/>
      <c r="Y38" s="102"/>
      <c r="Z38" s="102"/>
      <c r="AA38" s="102"/>
      <c r="AB38" s="48"/>
      <c r="AC38" s="51"/>
      <c r="AD38" s="56"/>
      <c r="AE38" s="58"/>
      <c r="AF38" s="74"/>
      <c r="AG38" s="75"/>
      <c r="AH38" s="76"/>
      <c r="AI38" s="74"/>
      <c r="AJ38" s="76"/>
      <c r="AK38" s="77"/>
    </row>
    <row r="39" spans="1:37" ht="27" customHeight="1" x14ac:dyDescent="0.6">
      <c r="A39" s="79"/>
      <c r="B39" s="79"/>
      <c r="C39" s="80"/>
      <c r="D39" s="80"/>
      <c r="E39" s="81"/>
      <c r="F39" s="27"/>
      <c r="G39" s="82"/>
      <c r="H39" s="80"/>
      <c r="I39" s="80">
        <f>SUM(I5:I38)</f>
        <v>13820</v>
      </c>
      <c r="J39" s="80"/>
      <c r="K39" s="80"/>
      <c r="L39" s="80"/>
      <c r="M39" s="28"/>
      <c r="N39" s="82"/>
      <c r="O39" s="80"/>
      <c r="P39" s="80">
        <f>SUM(P5:P38)</f>
        <v>7790</v>
      </c>
      <c r="Q39" s="80"/>
      <c r="R39" s="80"/>
      <c r="S39" s="80"/>
      <c r="T39" s="28" t="s">
        <v>104</v>
      </c>
      <c r="U39" s="82"/>
      <c r="V39" s="80"/>
      <c r="W39" s="80">
        <f>SUM(W5:W38)</f>
        <v>3742.5</v>
      </c>
      <c r="X39" s="99"/>
      <c r="Y39" s="99"/>
      <c r="Z39" s="99"/>
      <c r="AA39" s="99"/>
      <c r="AB39" s="99"/>
      <c r="AC39" s="80"/>
      <c r="AD39" s="80">
        <f>SUM(AD5:AD38)</f>
        <v>2835</v>
      </c>
      <c r="AE39" s="83">
        <f>(SUM(A39:AD39)+P2*E2*5)/K2/E2</f>
        <v>23.59961685823755</v>
      </c>
      <c r="AF39" s="36"/>
      <c r="AG39" s="108"/>
      <c r="AH39" s="109"/>
      <c r="AI39" s="36"/>
      <c r="AJ39" s="109"/>
      <c r="AK39" s="110"/>
    </row>
    <row r="40" spans="1:37" ht="27" customHeight="1" x14ac:dyDescent="0.6">
      <c r="A40" s="79"/>
      <c r="B40" s="79"/>
      <c r="C40" s="86"/>
      <c r="D40" s="86"/>
      <c r="E40" s="87"/>
      <c r="F40" s="87"/>
      <c r="G40" s="140"/>
      <c r="H40" s="140"/>
      <c r="I40" s="140"/>
      <c r="J40" s="140"/>
      <c r="K40" s="140"/>
      <c r="L40" s="88"/>
      <c r="M40" s="86"/>
      <c r="N40" s="89"/>
      <c r="O40" s="86"/>
      <c r="P40" s="86"/>
      <c r="Q40" s="141"/>
      <c r="R40" s="141"/>
      <c r="S40" s="141"/>
      <c r="T40" s="141"/>
      <c r="U40" s="141"/>
      <c r="V40" s="86"/>
      <c r="W40" s="86"/>
      <c r="AC40" s="86"/>
      <c r="AD40" s="86"/>
      <c r="AE40" s="83" t="s">
        <v>110</v>
      </c>
      <c r="AF40" s="84"/>
      <c r="AG40" s="85"/>
      <c r="AH40" s="85"/>
      <c r="AI40" s="85"/>
      <c r="AJ40" s="85"/>
      <c r="AK40" s="85"/>
    </row>
    <row r="41" spans="1:37" ht="27" customHeight="1" x14ac:dyDescent="0.6">
      <c r="A41" s="89"/>
      <c r="B41" s="89"/>
      <c r="C41" s="86"/>
      <c r="D41" s="86"/>
      <c r="E41" s="87"/>
      <c r="G41" s="89"/>
      <c r="H41" s="86"/>
      <c r="I41" s="86"/>
      <c r="J41" s="86"/>
      <c r="K41" s="86"/>
      <c r="L41" s="86"/>
      <c r="N41" s="86"/>
      <c r="O41" s="86"/>
      <c r="P41" s="86"/>
      <c r="Q41" s="86"/>
      <c r="R41" s="86"/>
      <c r="S41" s="86"/>
      <c r="U41" s="86"/>
      <c r="V41" s="86"/>
      <c r="W41" s="86"/>
      <c r="X41" s="86"/>
      <c r="Y41" s="86"/>
      <c r="Z41" s="86"/>
      <c r="AB41" s="86"/>
      <c r="AC41" s="86"/>
      <c r="AD41" s="86"/>
      <c r="AE41" s="89"/>
      <c r="AG41" s="86"/>
    </row>
    <row r="42" spans="1:37" ht="27" customHeight="1" x14ac:dyDescent="0.55000000000000004"/>
    <row r="43" spans="1:37" ht="27" customHeight="1" x14ac:dyDescent="0.55000000000000004"/>
    <row r="44" spans="1:37" ht="27" customHeight="1" x14ac:dyDescent="0.55000000000000004"/>
    <row r="45" spans="1:37" ht="27" customHeight="1" x14ac:dyDescent="0.55000000000000004"/>
  </sheetData>
  <mergeCells count="33">
    <mergeCell ref="G40:K40"/>
    <mergeCell ref="Q40:U40"/>
    <mergeCell ref="C25:I25"/>
    <mergeCell ref="J25:P25"/>
    <mergeCell ref="Q25:W25"/>
    <mergeCell ref="X25:AD25"/>
    <mergeCell ref="AI25:AJ25"/>
    <mergeCell ref="C32:I32"/>
    <mergeCell ref="J32:P32"/>
    <mergeCell ref="Q32:W32"/>
    <mergeCell ref="X32:AD32"/>
    <mergeCell ref="AI32:AJ32"/>
    <mergeCell ref="C11:I11"/>
    <mergeCell ref="J11:P11"/>
    <mergeCell ref="Q11:W11"/>
    <mergeCell ref="X11:AD11"/>
    <mergeCell ref="A1:AG1"/>
    <mergeCell ref="A2:C2"/>
    <mergeCell ref="H2:J2"/>
    <mergeCell ref="M2:O2"/>
    <mergeCell ref="AF3:AK3"/>
    <mergeCell ref="Z2:AK2"/>
    <mergeCell ref="AI11:AJ11"/>
    <mergeCell ref="C4:I4"/>
    <mergeCell ref="J4:P4"/>
    <mergeCell ref="Q4:W4"/>
    <mergeCell ref="X4:AD4"/>
    <mergeCell ref="AI4:AJ4"/>
    <mergeCell ref="C18:I18"/>
    <mergeCell ref="J18:P18"/>
    <mergeCell ref="Q18:W18"/>
    <mergeCell ref="X18:AD18"/>
    <mergeCell ref="AI18:AJ18"/>
  </mergeCells>
  <phoneticPr fontId="3" type="noConversion"/>
  <printOptions horizontalCentered="1" verticalCentered="1"/>
  <pageMargins left="0" right="0" top="0" bottom="0" header="0.51181102362204722" footer="0.51181102362204722"/>
  <pageSetup paperSize="9" scale="45" orientation="landscape" r:id="rId1"/>
  <headerFooter alignWithMargins="0"/>
  <rowBreaks count="1" manualBreakCount="1">
    <brk id="4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33"/>
  </sheetPr>
  <dimension ref="A1:AK41"/>
  <sheetViews>
    <sheetView view="pageBreakPreview" zoomScale="50" zoomScaleNormal="55" zoomScaleSheetLayoutView="50" workbookViewId="0">
      <selection activeCell="N6" sqref="N6"/>
    </sheetView>
  </sheetViews>
  <sheetFormatPr defaultColWidth="9" defaultRowHeight="30.6" x14ac:dyDescent="0.55000000000000004"/>
  <cols>
    <col min="1" max="1" width="18.77734375" style="4" customWidth="1"/>
    <col min="2" max="2" width="7.109375" style="4" customWidth="1"/>
    <col min="3" max="3" width="31.6640625" style="4" customWidth="1"/>
    <col min="4" max="4" width="10.6640625" style="4" hidden="1" customWidth="1"/>
    <col min="5" max="5" width="11.21875" style="91" customWidth="1"/>
    <col min="6" max="6" width="10.6640625" style="91" hidden="1" customWidth="1"/>
    <col min="7" max="7" width="8.109375" style="4" customWidth="1"/>
    <col min="8" max="8" width="9.77734375" style="4" hidden="1" customWidth="1"/>
    <col min="9" max="9" width="10" style="4" hidden="1" customWidth="1"/>
    <col min="10" max="10" width="32.109375" style="4" customWidth="1"/>
    <col min="11" max="11" width="8" style="4" hidden="1" customWidth="1"/>
    <col min="12" max="12" width="10.21875" style="4" customWidth="1"/>
    <col min="13" max="13" width="9" style="4" hidden="1" customWidth="1"/>
    <col min="14" max="14" width="10" style="4" customWidth="1"/>
    <col min="15" max="15" width="9" style="4" hidden="1" customWidth="1"/>
    <col min="16" max="16" width="9.77734375" style="4" hidden="1" customWidth="1"/>
    <col min="17" max="17" width="26.6640625" style="4" customWidth="1"/>
    <col min="18" max="18" width="9" style="4" hidden="1" customWidth="1"/>
    <col min="19" max="19" width="9" style="4"/>
    <col min="20" max="20" width="9" style="4" hidden="1" customWidth="1"/>
    <col min="21" max="21" width="8.33203125" style="4" customWidth="1"/>
    <col min="22" max="22" width="9" style="4" hidden="1" customWidth="1"/>
    <col min="23" max="23" width="10.88671875" style="4" hidden="1" customWidth="1"/>
    <col min="24" max="24" width="26.88671875" style="4" customWidth="1"/>
    <col min="25" max="25" width="9" style="4" hidden="1" customWidth="1"/>
    <col min="26" max="26" width="9" style="4"/>
    <col min="27" max="27" width="9" style="4" hidden="1" customWidth="1"/>
    <col min="28" max="28" width="9" style="4"/>
    <col min="29" max="29" width="9" style="4" hidden="1" customWidth="1"/>
    <col min="30" max="30" width="11.44140625" style="4" hidden="1" customWidth="1"/>
    <col min="31" max="31" width="10.21875" style="4" customWidth="1"/>
    <col min="32" max="32" width="9.21875" style="90" customWidth="1"/>
    <col min="33" max="33" width="6.109375" style="4" customWidth="1"/>
    <col min="34" max="34" width="3.77734375" style="4" customWidth="1"/>
    <col min="35" max="35" width="9.88671875" style="4" customWidth="1"/>
    <col min="36" max="36" width="5.88671875" style="4" customWidth="1"/>
    <col min="37" max="37" width="9.44140625" style="4" customWidth="1"/>
    <col min="38" max="16384" width="9" style="5"/>
  </cols>
  <sheetData>
    <row r="1" spans="1:37" ht="64.5" customHeight="1" x14ac:dyDescent="0.3">
      <c r="A1" s="130" t="s">
        <v>403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</row>
    <row r="2" spans="1:37" ht="36.6" x14ac:dyDescent="0.7">
      <c r="A2" s="131" t="s">
        <v>0</v>
      </c>
      <c r="B2" s="131"/>
      <c r="C2" s="131"/>
      <c r="D2" s="6">
        <v>100</v>
      </c>
      <c r="E2" s="116">
        <v>261</v>
      </c>
      <c r="F2" s="8">
        <f>E2/D2</f>
        <v>2.61</v>
      </c>
      <c r="H2" s="132" t="s">
        <v>36</v>
      </c>
      <c r="I2" s="132"/>
      <c r="J2" s="132"/>
      <c r="K2" s="9">
        <v>3</v>
      </c>
      <c r="L2" s="9"/>
      <c r="M2" s="132" t="s">
        <v>1</v>
      </c>
      <c r="N2" s="132"/>
      <c r="O2" s="132"/>
      <c r="P2" s="9">
        <v>1</v>
      </c>
      <c r="Q2" s="9"/>
      <c r="R2" s="9"/>
      <c r="S2" s="9"/>
      <c r="T2" s="9"/>
      <c r="U2" s="9"/>
      <c r="V2" s="9"/>
      <c r="W2" s="9"/>
      <c r="X2" s="9"/>
      <c r="Y2" s="9"/>
      <c r="Z2" s="131" t="s">
        <v>169</v>
      </c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</row>
    <row r="3" spans="1:37" ht="33" x14ac:dyDescent="0.6">
      <c r="A3" s="10" t="s">
        <v>2</v>
      </c>
      <c r="B3" s="10"/>
      <c r="C3" s="11" t="s">
        <v>37</v>
      </c>
      <c r="D3" s="12" t="s">
        <v>3</v>
      </c>
      <c r="E3" s="13"/>
      <c r="F3" s="13"/>
      <c r="G3" s="12" t="s">
        <v>38</v>
      </c>
      <c r="H3" s="11" t="s">
        <v>4</v>
      </c>
      <c r="I3" s="12" t="s">
        <v>39</v>
      </c>
      <c r="J3" s="11" t="s">
        <v>37</v>
      </c>
      <c r="K3" s="12" t="s">
        <v>3</v>
      </c>
      <c r="L3" s="12"/>
      <c r="M3" s="12"/>
      <c r="N3" s="12" t="s">
        <v>38</v>
      </c>
      <c r="O3" s="11" t="s">
        <v>4</v>
      </c>
      <c r="P3" s="114" t="s">
        <v>39</v>
      </c>
      <c r="Q3" s="14" t="s">
        <v>37</v>
      </c>
      <c r="R3" s="10" t="s">
        <v>3</v>
      </c>
      <c r="S3" s="10"/>
      <c r="T3" s="10"/>
      <c r="U3" s="10" t="s">
        <v>38</v>
      </c>
      <c r="V3" s="14" t="s">
        <v>4</v>
      </c>
      <c r="W3" s="10" t="s">
        <v>39</v>
      </c>
      <c r="X3" s="16" t="s">
        <v>37</v>
      </c>
      <c r="Y3" s="10" t="s">
        <v>3</v>
      </c>
      <c r="Z3" s="10"/>
      <c r="AA3" s="10"/>
      <c r="AB3" s="10" t="s">
        <v>38</v>
      </c>
      <c r="AC3" s="14" t="s">
        <v>4</v>
      </c>
      <c r="AD3" s="15" t="s">
        <v>39</v>
      </c>
      <c r="AE3" s="17"/>
      <c r="AF3" s="133" t="s">
        <v>40</v>
      </c>
      <c r="AG3" s="134"/>
      <c r="AH3" s="134"/>
      <c r="AI3" s="134"/>
      <c r="AJ3" s="134"/>
      <c r="AK3" s="135"/>
    </row>
    <row r="4" spans="1:37" ht="27" customHeight="1" x14ac:dyDescent="0.6">
      <c r="A4" s="18"/>
      <c r="B4" s="18"/>
      <c r="C4" s="137"/>
      <c r="D4" s="138"/>
      <c r="E4" s="138"/>
      <c r="F4" s="138"/>
      <c r="G4" s="138"/>
      <c r="H4" s="138"/>
      <c r="I4" s="139"/>
      <c r="J4" s="136"/>
      <c r="K4" s="136"/>
      <c r="L4" s="136"/>
      <c r="M4" s="136"/>
      <c r="N4" s="136"/>
      <c r="O4" s="136"/>
      <c r="P4" s="136"/>
      <c r="Q4" s="137"/>
      <c r="R4" s="138"/>
      <c r="S4" s="138"/>
      <c r="T4" s="138"/>
      <c r="U4" s="138"/>
      <c r="V4" s="138"/>
      <c r="W4" s="138"/>
      <c r="X4" s="136"/>
      <c r="Y4" s="136"/>
      <c r="Z4" s="136"/>
      <c r="AA4" s="136"/>
      <c r="AB4" s="136"/>
      <c r="AC4" s="136"/>
      <c r="AD4" s="136"/>
      <c r="AE4" s="19"/>
      <c r="AF4" s="1"/>
      <c r="AG4" s="20"/>
      <c r="AH4" s="21"/>
      <c r="AI4" s="129"/>
      <c r="AJ4" s="129"/>
      <c r="AK4" s="22"/>
    </row>
    <row r="5" spans="1:37" ht="27" customHeight="1" x14ac:dyDescent="0.6">
      <c r="A5" s="23">
        <v>44459</v>
      </c>
      <c r="B5" s="23"/>
      <c r="C5" s="31"/>
      <c r="D5" s="28"/>
      <c r="E5" s="26"/>
      <c r="F5" s="27"/>
      <c r="G5" s="28"/>
      <c r="H5" s="33"/>
      <c r="I5" s="30"/>
      <c r="J5" s="31"/>
      <c r="K5" s="28"/>
      <c r="L5" s="26"/>
      <c r="M5" s="32"/>
      <c r="N5" s="28"/>
      <c r="O5" s="33"/>
      <c r="P5" s="30"/>
      <c r="Q5" s="24"/>
      <c r="R5" s="25"/>
      <c r="S5" s="26"/>
      <c r="T5" s="34"/>
      <c r="U5" s="28"/>
      <c r="V5" s="29"/>
      <c r="W5" s="28"/>
      <c r="X5" s="44"/>
      <c r="Y5" s="28"/>
      <c r="Z5" s="26"/>
      <c r="AA5" s="34"/>
      <c r="AB5" s="28"/>
      <c r="AC5" s="33"/>
      <c r="AD5" s="30"/>
      <c r="AE5" s="35"/>
      <c r="AF5" s="2"/>
      <c r="AG5" s="36"/>
      <c r="AH5" s="37"/>
      <c r="AI5" s="38"/>
      <c r="AJ5" s="37"/>
      <c r="AK5" s="39"/>
    </row>
    <row r="6" spans="1:37" ht="27" customHeight="1" x14ac:dyDescent="0.6">
      <c r="A6" s="40">
        <v>40945</v>
      </c>
      <c r="B6" s="40"/>
      <c r="C6" s="31"/>
      <c r="D6" s="28"/>
      <c r="E6" s="27"/>
      <c r="F6" s="27"/>
      <c r="G6" s="28"/>
      <c r="H6" s="33"/>
      <c r="I6" s="30"/>
      <c r="J6" s="31"/>
      <c r="K6" s="28"/>
      <c r="L6" s="27"/>
      <c r="M6" s="32"/>
      <c r="N6" s="28"/>
      <c r="O6" s="33"/>
      <c r="P6" s="30"/>
      <c r="Q6" s="31"/>
      <c r="R6" s="28"/>
      <c r="S6" s="27"/>
      <c r="T6" s="32"/>
      <c r="U6" s="28"/>
      <c r="V6" s="33"/>
      <c r="W6" s="28"/>
      <c r="X6" s="44"/>
      <c r="Y6" s="28"/>
      <c r="Z6" s="27"/>
      <c r="AA6" s="32"/>
      <c r="AB6" s="28"/>
      <c r="AC6" s="33"/>
      <c r="AD6" s="30"/>
      <c r="AE6" s="35"/>
      <c r="AF6" s="3"/>
      <c r="AG6" s="41"/>
      <c r="AH6" s="42"/>
      <c r="AI6" s="43"/>
      <c r="AJ6" s="42"/>
      <c r="AK6" s="39"/>
    </row>
    <row r="7" spans="1:37" ht="27" customHeight="1" x14ac:dyDescent="0.6">
      <c r="A7" s="40"/>
      <c r="B7" s="40"/>
      <c r="C7" s="31"/>
      <c r="D7" s="28"/>
      <c r="E7" s="27"/>
      <c r="F7" s="32"/>
      <c r="G7" s="28"/>
      <c r="H7" s="33"/>
      <c r="I7" s="30"/>
      <c r="J7" s="31"/>
      <c r="K7" s="28"/>
      <c r="L7" s="27"/>
      <c r="M7" s="32"/>
      <c r="N7" s="28"/>
      <c r="O7" s="33"/>
      <c r="P7" s="30"/>
      <c r="Q7" s="31"/>
      <c r="R7" s="28"/>
      <c r="S7" s="28"/>
      <c r="T7" s="33"/>
      <c r="U7" s="28"/>
      <c r="V7" s="99"/>
      <c r="W7" s="30"/>
      <c r="X7" s="44"/>
      <c r="Y7" s="28"/>
      <c r="Z7" s="27"/>
      <c r="AA7" s="32"/>
      <c r="AB7" s="28"/>
      <c r="AC7" s="33"/>
      <c r="AD7" s="30"/>
      <c r="AE7" s="35"/>
      <c r="AF7" s="3"/>
      <c r="AG7" s="41"/>
      <c r="AH7" s="42"/>
      <c r="AI7" s="3"/>
      <c r="AJ7" s="42"/>
      <c r="AK7" s="45"/>
    </row>
    <row r="8" spans="1:37" ht="27" customHeight="1" x14ac:dyDescent="0.6">
      <c r="A8" s="7"/>
      <c r="B8" s="40"/>
      <c r="C8" s="31"/>
      <c r="D8" s="28"/>
      <c r="E8" s="27"/>
      <c r="F8" s="32"/>
      <c r="G8" s="28"/>
      <c r="H8" s="33"/>
      <c r="I8" s="30"/>
      <c r="J8" s="31"/>
      <c r="K8" s="28"/>
      <c r="L8" s="27"/>
      <c r="M8" s="32"/>
      <c r="N8" s="28"/>
      <c r="O8" s="33"/>
      <c r="P8" s="30"/>
      <c r="Q8" s="31"/>
      <c r="R8" s="28"/>
      <c r="S8" s="28"/>
      <c r="T8" s="32"/>
      <c r="U8" s="28"/>
      <c r="V8" s="99"/>
      <c r="W8" s="30"/>
      <c r="X8" s="31"/>
      <c r="Y8" s="28"/>
      <c r="Z8" s="27"/>
      <c r="AA8" s="32"/>
      <c r="AB8" s="28"/>
      <c r="AC8" s="33"/>
      <c r="AD8" s="30"/>
      <c r="AE8" s="35"/>
      <c r="AF8" s="3"/>
      <c r="AG8" s="46"/>
      <c r="AH8" s="42"/>
      <c r="AI8" s="3"/>
      <c r="AJ8" s="42"/>
      <c r="AK8" s="39"/>
    </row>
    <row r="9" spans="1:37" ht="27" customHeight="1" x14ac:dyDescent="0.6">
      <c r="A9" s="40"/>
      <c r="B9" s="40"/>
      <c r="C9" s="31"/>
      <c r="D9" s="28"/>
      <c r="E9" s="27"/>
      <c r="F9" s="32"/>
      <c r="G9" s="28"/>
      <c r="H9" s="33"/>
      <c r="I9" s="30"/>
      <c r="J9" s="31"/>
      <c r="K9" s="28"/>
      <c r="L9" s="27"/>
      <c r="M9" s="32"/>
      <c r="N9" s="28"/>
      <c r="O9" s="33"/>
      <c r="P9" s="30"/>
      <c r="Q9" s="31"/>
      <c r="R9" s="28"/>
      <c r="S9" s="26"/>
      <c r="T9" s="32"/>
      <c r="U9" s="28"/>
      <c r="V9" s="99"/>
      <c r="W9" s="30"/>
      <c r="X9" s="31"/>
      <c r="Y9" s="28"/>
      <c r="Z9" s="27"/>
      <c r="AA9" s="32"/>
      <c r="AB9" s="28"/>
      <c r="AC9" s="33"/>
      <c r="AD9" s="30"/>
      <c r="AE9" s="35"/>
      <c r="AF9" s="3"/>
      <c r="AG9" s="46"/>
      <c r="AH9" s="42"/>
      <c r="AI9" s="3"/>
      <c r="AJ9" s="42"/>
      <c r="AK9" s="45"/>
    </row>
    <row r="10" spans="1:37" ht="27" customHeight="1" x14ac:dyDescent="0.6">
      <c r="A10" s="18"/>
      <c r="B10" s="18"/>
      <c r="C10" s="31"/>
      <c r="D10" s="28"/>
      <c r="E10" s="27"/>
      <c r="F10" s="32"/>
      <c r="G10" s="28"/>
      <c r="H10" s="51"/>
      <c r="I10" s="30"/>
      <c r="J10" s="47"/>
      <c r="K10" s="48"/>
      <c r="L10" s="49"/>
      <c r="M10" s="50"/>
      <c r="N10" s="48"/>
      <c r="O10" s="51"/>
      <c r="P10" s="30"/>
      <c r="Q10" s="31"/>
      <c r="R10" s="28"/>
      <c r="S10" s="26"/>
      <c r="T10" s="32"/>
      <c r="U10" s="28"/>
      <c r="V10" s="99"/>
      <c r="W10" s="28"/>
      <c r="X10" s="44"/>
      <c r="Y10" s="28"/>
      <c r="Z10" s="27"/>
      <c r="AA10" s="32"/>
      <c r="AB10" s="28"/>
      <c r="AC10" s="33"/>
      <c r="AD10" s="30"/>
      <c r="AE10" s="35"/>
      <c r="AF10" s="3"/>
      <c r="AG10" s="46"/>
      <c r="AH10" s="42"/>
      <c r="AI10" s="3"/>
      <c r="AJ10" s="42"/>
      <c r="AK10" s="45"/>
    </row>
    <row r="11" spans="1:37" ht="27" customHeight="1" x14ac:dyDescent="0.6">
      <c r="A11" s="53"/>
      <c r="B11" s="19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7"/>
      <c r="R11" s="138"/>
      <c r="S11" s="138"/>
      <c r="T11" s="138"/>
      <c r="U11" s="138"/>
      <c r="V11" s="138"/>
      <c r="W11" s="138"/>
      <c r="X11" s="136"/>
      <c r="Y11" s="136"/>
      <c r="Z11" s="136"/>
      <c r="AA11" s="136"/>
      <c r="AB11" s="136"/>
      <c r="AC11" s="136"/>
      <c r="AD11" s="136"/>
      <c r="AE11" s="19"/>
      <c r="AF11" s="1"/>
      <c r="AG11" s="20"/>
      <c r="AH11" s="21"/>
      <c r="AI11" s="129"/>
      <c r="AJ11" s="129"/>
      <c r="AK11" s="22"/>
    </row>
    <row r="12" spans="1:37" ht="27" customHeight="1" x14ac:dyDescent="0.6">
      <c r="A12" s="18"/>
      <c r="B12" s="18"/>
      <c r="C12" s="24"/>
      <c r="D12" s="25"/>
      <c r="E12" s="26"/>
      <c r="F12" s="27"/>
      <c r="G12" s="25"/>
      <c r="H12" s="33"/>
      <c r="I12" s="30"/>
      <c r="J12" s="24"/>
      <c r="K12" s="25"/>
      <c r="L12" s="78"/>
      <c r="M12" s="34"/>
      <c r="N12" s="28"/>
      <c r="O12" s="29"/>
      <c r="P12" s="30"/>
      <c r="Q12" s="24"/>
      <c r="R12" s="25"/>
      <c r="S12" s="26"/>
      <c r="T12" s="34"/>
      <c r="U12" s="28"/>
      <c r="V12" s="29"/>
      <c r="W12" s="28"/>
      <c r="X12" s="44"/>
      <c r="Y12" s="28"/>
      <c r="Z12" s="26"/>
      <c r="AA12" s="34"/>
      <c r="AB12" s="28"/>
      <c r="AC12" s="33"/>
      <c r="AD12" s="30"/>
      <c r="AE12" s="35"/>
      <c r="AF12" s="2"/>
      <c r="AG12" s="36"/>
      <c r="AH12" s="37"/>
      <c r="AI12" s="38"/>
      <c r="AJ12" s="37"/>
      <c r="AK12" s="39"/>
    </row>
    <row r="13" spans="1:37" ht="27" customHeight="1" x14ac:dyDescent="0.6">
      <c r="A13" s="23">
        <f>A5+1</f>
        <v>44460</v>
      </c>
      <c r="B13" s="23"/>
      <c r="C13" s="31"/>
      <c r="D13" s="28"/>
      <c r="E13" s="27"/>
      <c r="F13" s="27"/>
      <c r="G13" s="28"/>
      <c r="H13" s="33"/>
      <c r="I13" s="30"/>
      <c r="J13" s="31"/>
      <c r="K13" s="28"/>
      <c r="L13" s="27"/>
      <c r="M13" s="32"/>
      <c r="N13" s="28"/>
      <c r="O13" s="33"/>
      <c r="P13" s="30"/>
      <c r="Q13" s="31"/>
      <c r="R13" s="28"/>
      <c r="S13" s="27"/>
      <c r="T13" s="32"/>
      <c r="U13" s="28"/>
      <c r="V13" s="33"/>
      <c r="W13" s="28"/>
      <c r="X13" s="44"/>
      <c r="Y13" s="28"/>
      <c r="Z13" s="27"/>
      <c r="AA13" s="32"/>
      <c r="AB13" s="28"/>
      <c r="AC13" s="33"/>
      <c r="AD13" s="30"/>
      <c r="AE13" s="35"/>
      <c r="AF13" s="3"/>
      <c r="AG13" s="41"/>
      <c r="AH13" s="42"/>
      <c r="AI13" s="43"/>
      <c r="AJ13" s="42"/>
      <c r="AK13" s="39"/>
    </row>
    <row r="14" spans="1:37" ht="27" customHeight="1" x14ac:dyDescent="0.6">
      <c r="A14" s="40">
        <f>A13</f>
        <v>44460</v>
      </c>
      <c r="B14" s="40"/>
      <c r="C14" s="31"/>
      <c r="D14" s="28"/>
      <c r="E14" s="27"/>
      <c r="F14" s="27"/>
      <c r="G14" s="28"/>
      <c r="H14" s="33"/>
      <c r="I14" s="30"/>
      <c r="J14" s="31"/>
      <c r="K14" s="28"/>
      <c r="L14" s="27"/>
      <c r="M14" s="32"/>
      <c r="N14" s="28"/>
      <c r="O14" s="33"/>
      <c r="P14" s="30"/>
      <c r="Q14" s="31"/>
      <c r="R14" s="28"/>
      <c r="S14" s="28"/>
      <c r="T14" s="33"/>
      <c r="U14" s="28"/>
      <c r="V14" s="99"/>
      <c r="W14" s="30"/>
      <c r="X14" s="44"/>
      <c r="Y14" s="28"/>
      <c r="Z14" s="27"/>
      <c r="AA14" s="32"/>
      <c r="AB14" s="28"/>
      <c r="AC14" s="33"/>
      <c r="AD14" s="30"/>
      <c r="AE14" s="35"/>
      <c r="AF14" s="3"/>
      <c r="AG14" s="41"/>
      <c r="AH14" s="42"/>
      <c r="AI14" s="3"/>
      <c r="AJ14" s="42"/>
      <c r="AK14" s="45"/>
    </row>
    <row r="15" spans="1:37" ht="27" customHeight="1" x14ac:dyDescent="0.6">
      <c r="A15" s="40"/>
      <c r="B15" s="40"/>
      <c r="C15" s="31"/>
      <c r="D15" s="28"/>
      <c r="E15" s="26"/>
      <c r="F15" s="27"/>
      <c r="G15" s="28"/>
      <c r="H15" s="33"/>
      <c r="I15" s="30"/>
      <c r="J15" s="31"/>
      <c r="K15" s="28"/>
      <c r="L15" s="26"/>
      <c r="M15" s="27"/>
      <c r="N15" s="28"/>
      <c r="O15" s="33"/>
      <c r="P15" s="30"/>
      <c r="Q15" s="31"/>
      <c r="R15" s="28"/>
      <c r="S15" s="28"/>
      <c r="T15" s="32"/>
      <c r="U15" s="28"/>
      <c r="V15" s="99"/>
      <c r="W15" s="30"/>
      <c r="X15" s="44"/>
      <c r="Y15" s="28"/>
      <c r="Z15" s="26"/>
      <c r="AA15" s="32"/>
      <c r="AB15" s="28"/>
      <c r="AC15" s="33"/>
      <c r="AD15" s="30"/>
      <c r="AE15" s="35"/>
      <c r="AF15" s="3"/>
      <c r="AG15" s="46"/>
      <c r="AH15" s="42"/>
      <c r="AI15" s="3"/>
      <c r="AJ15" s="42"/>
      <c r="AK15" s="39"/>
    </row>
    <row r="16" spans="1:37" ht="27" customHeight="1" x14ac:dyDescent="0.6">
      <c r="A16" s="7"/>
      <c r="B16" s="40"/>
      <c r="C16" s="31"/>
      <c r="D16" s="28"/>
      <c r="E16" s="27"/>
      <c r="F16" s="27"/>
      <c r="G16" s="28"/>
      <c r="H16" s="33"/>
      <c r="I16" s="30"/>
      <c r="J16" s="31"/>
      <c r="K16" s="28"/>
      <c r="L16" s="26"/>
      <c r="M16" s="32"/>
      <c r="N16" s="28"/>
      <c r="O16" s="33"/>
      <c r="P16" s="30"/>
      <c r="Q16" s="31"/>
      <c r="R16" s="28"/>
      <c r="S16" s="26"/>
      <c r="T16" s="32"/>
      <c r="U16" s="28"/>
      <c r="V16" s="99"/>
      <c r="W16" s="30"/>
      <c r="X16" s="31"/>
      <c r="Y16" s="27"/>
      <c r="Z16" s="27"/>
      <c r="AA16" s="32"/>
      <c r="AB16" s="28"/>
      <c r="AC16" s="33"/>
      <c r="AD16" s="30"/>
      <c r="AE16" s="35"/>
      <c r="AF16" s="3"/>
      <c r="AG16" s="46"/>
      <c r="AH16" s="42"/>
      <c r="AI16" s="3"/>
      <c r="AJ16" s="42"/>
      <c r="AK16" s="45"/>
    </row>
    <row r="17" spans="1:37" ht="27" customHeight="1" x14ac:dyDescent="0.6">
      <c r="A17" s="40"/>
      <c r="B17" s="115"/>
      <c r="C17" s="31"/>
      <c r="D17" s="28"/>
      <c r="E17" s="27"/>
      <c r="F17" s="27"/>
      <c r="G17" s="28"/>
      <c r="H17" s="33"/>
      <c r="I17" s="30"/>
      <c r="J17" s="31"/>
      <c r="K17" s="28"/>
      <c r="L17" s="27"/>
      <c r="M17" s="32"/>
      <c r="N17" s="28"/>
      <c r="O17" s="33"/>
      <c r="P17" s="30"/>
      <c r="Q17" s="31"/>
      <c r="R17" s="28"/>
      <c r="S17" s="26"/>
      <c r="T17" s="32"/>
      <c r="U17" s="28"/>
      <c r="V17" s="99"/>
      <c r="W17" s="30"/>
      <c r="X17" s="31"/>
      <c r="Y17" s="48"/>
      <c r="Z17" s="27"/>
      <c r="AA17" s="32"/>
      <c r="AB17" s="28"/>
      <c r="AC17" s="33"/>
      <c r="AD17" s="30"/>
      <c r="AE17" s="35"/>
      <c r="AF17" s="3"/>
      <c r="AG17" s="46"/>
      <c r="AH17" s="42"/>
      <c r="AI17" s="3"/>
      <c r="AJ17" s="42"/>
      <c r="AK17" s="45"/>
    </row>
    <row r="18" spans="1:37" ht="27" customHeight="1" x14ac:dyDescent="0.6">
      <c r="A18" s="19"/>
      <c r="B18" s="18"/>
      <c r="C18" s="136" t="s">
        <v>173</v>
      </c>
      <c r="D18" s="136"/>
      <c r="E18" s="136"/>
      <c r="F18" s="136"/>
      <c r="G18" s="136"/>
      <c r="H18" s="136"/>
      <c r="I18" s="136"/>
      <c r="J18" s="137" t="s">
        <v>381</v>
      </c>
      <c r="K18" s="138"/>
      <c r="L18" s="138"/>
      <c r="M18" s="138"/>
      <c r="N18" s="138"/>
      <c r="O18" s="138"/>
      <c r="P18" s="139"/>
      <c r="Q18" s="137"/>
      <c r="R18" s="138"/>
      <c r="S18" s="138"/>
      <c r="T18" s="138"/>
      <c r="U18" s="138"/>
      <c r="V18" s="138"/>
      <c r="W18" s="139"/>
      <c r="X18" s="136" t="s">
        <v>165</v>
      </c>
      <c r="Y18" s="136"/>
      <c r="Z18" s="136"/>
      <c r="AA18" s="136"/>
      <c r="AB18" s="136"/>
      <c r="AC18" s="136"/>
      <c r="AD18" s="136"/>
      <c r="AE18" s="19"/>
      <c r="AF18" s="1" t="s">
        <v>5</v>
      </c>
      <c r="AG18" s="20">
        <f>AJ19*68+AJ20*73+AJ21*45+AJ22*24+AJ24*60</f>
        <v>675.4</v>
      </c>
      <c r="AH18" s="21" t="s">
        <v>6</v>
      </c>
      <c r="AI18" s="129" t="s">
        <v>7</v>
      </c>
      <c r="AJ18" s="129"/>
      <c r="AK18" s="22" t="s">
        <v>41</v>
      </c>
    </row>
    <row r="19" spans="1:37" ht="27" customHeight="1" x14ac:dyDescent="0.6">
      <c r="A19" s="18"/>
      <c r="B19" s="23"/>
      <c r="C19" s="24" t="s">
        <v>301</v>
      </c>
      <c r="D19" s="25">
        <v>30</v>
      </c>
      <c r="E19" s="26"/>
      <c r="F19" s="93">
        <f>F2</f>
        <v>2.61</v>
      </c>
      <c r="G19" s="25"/>
      <c r="H19" s="29">
        <v>150</v>
      </c>
      <c r="I19" s="30">
        <f>E19*H19</f>
        <v>0</v>
      </c>
      <c r="J19" s="24" t="s">
        <v>382</v>
      </c>
      <c r="K19" s="25"/>
      <c r="L19" s="78">
        <v>271</v>
      </c>
      <c r="M19" s="34"/>
      <c r="N19" s="28" t="s">
        <v>175</v>
      </c>
      <c r="O19" s="29">
        <v>10</v>
      </c>
      <c r="P19" s="30">
        <f>L19*O19</f>
        <v>2710</v>
      </c>
      <c r="Q19" s="24"/>
      <c r="R19" s="25"/>
      <c r="S19" s="26"/>
      <c r="T19" s="34"/>
      <c r="U19" s="28"/>
      <c r="V19" s="29"/>
      <c r="W19" s="30"/>
      <c r="X19" s="31" t="s">
        <v>127</v>
      </c>
      <c r="Y19" s="28">
        <v>2</v>
      </c>
      <c r="Z19" s="26">
        <v>10</v>
      </c>
      <c r="AA19" s="32" t="e">
        <v>#REF!</v>
      </c>
      <c r="AB19" s="28" t="s">
        <v>31</v>
      </c>
      <c r="AC19" s="33">
        <v>65</v>
      </c>
      <c r="AD19" s="30">
        <f>Z19*AC19</f>
        <v>650</v>
      </c>
      <c r="AE19" s="35" t="s">
        <v>390</v>
      </c>
      <c r="AF19" s="2" t="s">
        <v>43</v>
      </c>
      <c r="AG19" s="36">
        <f>AJ19*2+AJ22*1+AJ20*7</f>
        <v>30.1</v>
      </c>
      <c r="AH19" s="37" t="s">
        <v>44</v>
      </c>
      <c r="AI19" s="38" t="s">
        <v>8</v>
      </c>
      <c r="AJ19" s="37">
        <v>5.5</v>
      </c>
      <c r="AK19" s="39" t="s">
        <v>9</v>
      </c>
    </row>
    <row r="20" spans="1:37" ht="27" customHeight="1" x14ac:dyDescent="0.6">
      <c r="A20" s="23">
        <f>A13+1</f>
        <v>44461</v>
      </c>
      <c r="B20" s="40" t="s">
        <v>10</v>
      </c>
      <c r="C20" s="31" t="s">
        <v>176</v>
      </c>
      <c r="D20" s="28"/>
      <c r="E20" s="26">
        <v>12</v>
      </c>
      <c r="F20" s="27"/>
      <c r="G20" s="28" t="s">
        <v>31</v>
      </c>
      <c r="H20" s="33">
        <v>135</v>
      </c>
      <c r="I20" s="30">
        <f t="shared" ref="I20:I23" si="0">E20*H20</f>
        <v>1620</v>
      </c>
      <c r="J20" s="31"/>
      <c r="K20" s="28"/>
      <c r="L20" s="26"/>
      <c r="M20" s="32"/>
      <c r="N20" s="28"/>
      <c r="O20" s="33"/>
      <c r="P20" s="30">
        <f>L20*O20</f>
        <v>0</v>
      </c>
      <c r="Q20" s="31"/>
      <c r="R20" s="28"/>
      <c r="S20" s="26"/>
      <c r="T20" s="32"/>
      <c r="U20" s="28"/>
      <c r="V20" s="33"/>
      <c r="W20" s="30"/>
      <c r="X20" s="31" t="s">
        <v>107</v>
      </c>
      <c r="Y20" s="28">
        <v>0.3</v>
      </c>
      <c r="Z20" s="26">
        <v>3</v>
      </c>
      <c r="AA20" s="32" t="e">
        <v>#REF!</v>
      </c>
      <c r="AB20" s="28" t="s">
        <v>31</v>
      </c>
      <c r="AC20" s="33">
        <v>70</v>
      </c>
      <c r="AD20" s="30">
        <f>Z20*AC20</f>
        <v>210</v>
      </c>
      <c r="AE20" s="35" t="s">
        <v>391</v>
      </c>
      <c r="AF20" s="3" t="s">
        <v>11</v>
      </c>
      <c r="AG20" s="41">
        <f>AJ20*5+AJ21*5</f>
        <v>23</v>
      </c>
      <c r="AH20" s="42" t="s">
        <v>44</v>
      </c>
      <c r="AI20" s="43" t="s">
        <v>46</v>
      </c>
      <c r="AJ20" s="42">
        <v>2.6</v>
      </c>
      <c r="AK20" s="39">
        <v>2</v>
      </c>
    </row>
    <row r="21" spans="1:37" ht="27" customHeight="1" x14ac:dyDescent="0.6">
      <c r="A21" s="40">
        <f>A20</f>
        <v>44461</v>
      </c>
      <c r="B21" s="40" t="s">
        <v>47</v>
      </c>
      <c r="C21" s="31" t="s">
        <v>108</v>
      </c>
      <c r="D21" s="28"/>
      <c r="E21" s="26">
        <v>6</v>
      </c>
      <c r="F21" s="27"/>
      <c r="G21" s="28" t="s">
        <v>31</v>
      </c>
      <c r="H21" s="33">
        <v>55</v>
      </c>
      <c r="I21" s="30">
        <f t="shared" si="0"/>
        <v>330</v>
      </c>
      <c r="J21" s="31"/>
      <c r="K21" s="28"/>
      <c r="L21" s="26"/>
      <c r="M21" s="32"/>
      <c r="N21" s="28"/>
      <c r="O21" s="33"/>
      <c r="P21" s="30"/>
      <c r="Q21" s="31"/>
      <c r="R21" s="28"/>
      <c r="S21" s="26"/>
      <c r="T21" s="32"/>
      <c r="U21" s="28"/>
      <c r="V21" s="33"/>
      <c r="W21" s="30"/>
      <c r="X21" s="44" t="s">
        <v>102</v>
      </c>
      <c r="Y21" s="28">
        <v>0.2</v>
      </c>
      <c r="Z21" s="27">
        <v>0.5</v>
      </c>
      <c r="AA21" s="32" t="e">
        <v>#REF!</v>
      </c>
      <c r="AB21" s="28" t="s">
        <v>31</v>
      </c>
      <c r="AC21" s="33">
        <v>80</v>
      </c>
      <c r="AD21" s="30">
        <f t="shared" ref="AD21" si="1">Z21*AC21</f>
        <v>40</v>
      </c>
      <c r="AE21" s="35" t="s">
        <v>392</v>
      </c>
      <c r="AF21" s="3" t="s">
        <v>49</v>
      </c>
      <c r="AG21" s="41">
        <f>AJ19*15+AJ22*5+AJ24*15</f>
        <v>87</v>
      </c>
      <c r="AH21" s="42" t="s">
        <v>44</v>
      </c>
      <c r="AI21" s="3" t="s">
        <v>12</v>
      </c>
      <c r="AJ21" s="42">
        <v>2</v>
      </c>
      <c r="AK21" s="45" t="s">
        <v>13</v>
      </c>
    </row>
    <row r="22" spans="1:37" ht="27" customHeight="1" x14ac:dyDescent="0.6">
      <c r="A22" s="7"/>
      <c r="B22" s="40" t="s">
        <v>14</v>
      </c>
      <c r="C22" s="31" t="s">
        <v>17</v>
      </c>
      <c r="D22" s="28"/>
      <c r="E22" s="26">
        <v>6</v>
      </c>
      <c r="F22" s="27"/>
      <c r="G22" s="28" t="s">
        <v>31</v>
      </c>
      <c r="H22" s="33">
        <v>55</v>
      </c>
      <c r="I22" s="30">
        <f t="shared" si="0"/>
        <v>330</v>
      </c>
      <c r="J22" s="31"/>
      <c r="K22" s="28"/>
      <c r="L22" s="27"/>
      <c r="M22" s="32"/>
      <c r="N22" s="28"/>
      <c r="O22" s="33"/>
      <c r="P22" s="30"/>
      <c r="Q22" s="31"/>
      <c r="R22" s="28"/>
      <c r="S22" s="26"/>
      <c r="T22" s="32"/>
      <c r="U22" s="28"/>
      <c r="V22" s="33"/>
      <c r="W22" s="28"/>
      <c r="X22" s="31"/>
      <c r="Y22" s="28"/>
      <c r="Z22" s="26"/>
      <c r="AA22" s="32"/>
      <c r="AB22" s="28"/>
      <c r="AC22" s="33"/>
      <c r="AD22" s="30"/>
      <c r="AE22" s="35" t="s">
        <v>393</v>
      </c>
      <c r="AF22" s="3"/>
      <c r="AG22" s="46"/>
      <c r="AH22" s="42"/>
      <c r="AI22" s="3" t="s">
        <v>50</v>
      </c>
      <c r="AJ22" s="42">
        <v>0.9</v>
      </c>
      <c r="AK22" s="39" t="s">
        <v>15</v>
      </c>
    </row>
    <row r="23" spans="1:37" ht="27" customHeight="1" x14ac:dyDescent="0.6">
      <c r="A23" s="40"/>
      <c r="B23" s="40"/>
      <c r="C23" s="31" t="s">
        <v>241</v>
      </c>
      <c r="D23" s="28"/>
      <c r="E23" s="26">
        <v>3</v>
      </c>
      <c r="F23" s="27"/>
      <c r="G23" s="28" t="s">
        <v>31</v>
      </c>
      <c r="H23" s="33">
        <v>35</v>
      </c>
      <c r="I23" s="30">
        <f t="shared" si="0"/>
        <v>105</v>
      </c>
      <c r="J23" s="31"/>
      <c r="K23" s="28"/>
      <c r="L23" s="26"/>
      <c r="M23" s="32"/>
      <c r="N23" s="28"/>
      <c r="O23" s="33"/>
      <c r="P23" s="30"/>
      <c r="Q23" s="31"/>
      <c r="R23" s="28"/>
      <c r="S23" s="26"/>
      <c r="T23" s="32"/>
      <c r="U23" s="28"/>
      <c r="V23" s="33"/>
      <c r="W23" s="28"/>
      <c r="X23" s="31"/>
      <c r="Y23" s="28"/>
      <c r="Z23" s="26"/>
      <c r="AA23" s="32"/>
      <c r="AB23" s="28"/>
      <c r="AC23" s="33"/>
      <c r="AD23" s="30"/>
      <c r="AE23" s="35" t="s">
        <v>394</v>
      </c>
      <c r="AF23" s="3"/>
      <c r="AG23" s="46"/>
      <c r="AH23" s="42"/>
      <c r="AI23" s="3"/>
      <c r="AJ23" s="42"/>
      <c r="AK23" s="39"/>
    </row>
    <row r="24" spans="1:37" ht="27" customHeight="1" x14ac:dyDescent="0.6">
      <c r="A24" s="40"/>
      <c r="B24" s="18"/>
      <c r="C24" s="47"/>
      <c r="D24" s="48"/>
      <c r="E24" s="52"/>
      <c r="F24" s="49"/>
      <c r="G24" s="48"/>
      <c r="H24" s="33"/>
      <c r="I24" s="30"/>
      <c r="J24" s="31"/>
      <c r="K24" s="28"/>
      <c r="L24" s="26"/>
      <c r="M24" s="32"/>
      <c r="N24" s="28"/>
      <c r="O24" s="33"/>
      <c r="P24" s="30"/>
      <c r="Q24" s="31"/>
      <c r="R24" s="28"/>
      <c r="S24" s="27"/>
      <c r="T24" s="32"/>
      <c r="U24" s="28"/>
      <c r="V24" s="33"/>
      <c r="W24" s="28"/>
      <c r="X24" s="44"/>
      <c r="Y24" s="28"/>
      <c r="Z24" s="27"/>
      <c r="AA24" s="32"/>
      <c r="AB24" s="28"/>
      <c r="AC24" s="33"/>
      <c r="AD24" s="30"/>
      <c r="AE24" s="58"/>
      <c r="AF24" s="3"/>
      <c r="AG24" s="46"/>
      <c r="AH24" s="42"/>
      <c r="AI24" s="3" t="s">
        <v>35</v>
      </c>
      <c r="AJ24" s="42">
        <v>0</v>
      </c>
      <c r="AK24" s="45">
        <v>1</v>
      </c>
    </row>
    <row r="25" spans="1:37" ht="27" customHeight="1" x14ac:dyDescent="0.6">
      <c r="A25" s="53"/>
      <c r="B25" s="53"/>
      <c r="C25" s="137" t="s">
        <v>162</v>
      </c>
      <c r="D25" s="138"/>
      <c r="E25" s="138"/>
      <c r="F25" s="138"/>
      <c r="G25" s="138"/>
      <c r="H25" s="138"/>
      <c r="I25" s="139"/>
      <c r="J25" s="136" t="s">
        <v>164</v>
      </c>
      <c r="K25" s="136"/>
      <c r="L25" s="136"/>
      <c r="M25" s="136"/>
      <c r="N25" s="136"/>
      <c r="O25" s="136"/>
      <c r="P25" s="136"/>
      <c r="Q25" s="137" t="s">
        <v>299</v>
      </c>
      <c r="R25" s="138"/>
      <c r="S25" s="138"/>
      <c r="T25" s="138"/>
      <c r="U25" s="138"/>
      <c r="V25" s="138"/>
      <c r="W25" s="139"/>
      <c r="X25" s="142" t="s">
        <v>389</v>
      </c>
      <c r="Y25" s="142"/>
      <c r="Z25" s="142"/>
      <c r="AA25" s="142"/>
      <c r="AB25" s="142"/>
      <c r="AC25" s="142"/>
      <c r="AD25" s="142"/>
      <c r="AE25" s="19"/>
      <c r="AF25" s="1" t="s">
        <v>5</v>
      </c>
      <c r="AG25" s="20">
        <f>AJ26*68+AJ27*73+AJ28*45+AJ29*24+AJ30*60</f>
        <v>735.80000000000007</v>
      </c>
      <c r="AH25" s="21" t="s">
        <v>6</v>
      </c>
      <c r="AI25" s="149" t="s">
        <v>7</v>
      </c>
      <c r="AJ25" s="150"/>
      <c r="AK25" s="22" t="s">
        <v>41</v>
      </c>
    </row>
    <row r="26" spans="1:37" ht="27" customHeight="1" x14ac:dyDescent="0.6">
      <c r="A26" s="18"/>
      <c r="B26" s="18"/>
      <c r="C26" s="24" t="s">
        <v>59</v>
      </c>
      <c r="D26" s="25">
        <v>9</v>
      </c>
      <c r="E26" s="26">
        <v>18</v>
      </c>
      <c r="F26" s="27">
        <v>2.86</v>
      </c>
      <c r="G26" s="66" t="s">
        <v>31</v>
      </c>
      <c r="H26" s="33">
        <v>70</v>
      </c>
      <c r="I26" s="30">
        <f>E26*H26</f>
        <v>1260</v>
      </c>
      <c r="J26" s="24" t="s">
        <v>164</v>
      </c>
      <c r="K26" s="25">
        <v>2</v>
      </c>
      <c r="L26" s="26">
        <v>271</v>
      </c>
      <c r="M26" s="93">
        <v>0</v>
      </c>
      <c r="N26" s="25" t="s">
        <v>19</v>
      </c>
      <c r="O26" s="25">
        <v>8</v>
      </c>
      <c r="P26" s="30">
        <f>L26*O26</f>
        <v>2168</v>
      </c>
      <c r="Q26" s="31" t="s">
        <v>284</v>
      </c>
      <c r="R26" s="28">
        <v>8</v>
      </c>
      <c r="S26" s="26">
        <v>19</v>
      </c>
      <c r="T26" s="95" t="e">
        <f>#REF!</f>
        <v>#REF!</v>
      </c>
      <c r="U26" s="28" t="s">
        <v>31</v>
      </c>
      <c r="V26" s="29">
        <v>35</v>
      </c>
      <c r="W26" s="30">
        <f>S26*V26</f>
        <v>665</v>
      </c>
      <c r="X26" s="96" t="s">
        <v>385</v>
      </c>
      <c r="Y26" s="66">
        <v>2</v>
      </c>
      <c r="Z26" s="61">
        <v>3</v>
      </c>
      <c r="AA26" s="98"/>
      <c r="AB26" s="66" t="s">
        <v>30</v>
      </c>
      <c r="AC26" s="68">
        <v>50</v>
      </c>
      <c r="AD26" s="30">
        <f>Z26*AC26</f>
        <v>150</v>
      </c>
      <c r="AE26" s="35"/>
      <c r="AF26" s="2" t="s">
        <v>43</v>
      </c>
      <c r="AG26" s="36">
        <f>AJ26*2+AJ29*1+AJ27*7</f>
        <v>29.2</v>
      </c>
      <c r="AH26" s="37" t="s">
        <v>44</v>
      </c>
      <c r="AI26" s="38" t="s">
        <v>8</v>
      </c>
      <c r="AJ26" s="37">
        <v>4.8</v>
      </c>
      <c r="AK26" s="39" t="s">
        <v>9</v>
      </c>
    </row>
    <row r="27" spans="1:37" ht="27" customHeight="1" x14ac:dyDescent="0.6">
      <c r="A27" s="23">
        <f>A20+1</f>
        <v>44462</v>
      </c>
      <c r="B27" s="35" t="s">
        <v>10</v>
      </c>
      <c r="C27" s="31" t="s">
        <v>163</v>
      </c>
      <c r="D27" s="28">
        <v>1</v>
      </c>
      <c r="E27" s="26">
        <v>3</v>
      </c>
      <c r="F27" s="27">
        <v>2.86</v>
      </c>
      <c r="G27" s="66" t="s">
        <v>31</v>
      </c>
      <c r="H27" s="33">
        <v>65</v>
      </c>
      <c r="I27" s="30">
        <f>E27*H27</f>
        <v>195</v>
      </c>
      <c r="J27" s="31" t="s">
        <v>20</v>
      </c>
      <c r="K27" s="28"/>
      <c r="L27" s="26">
        <v>3</v>
      </c>
      <c r="M27" s="27"/>
      <c r="N27" s="28" t="s">
        <v>21</v>
      </c>
      <c r="O27" s="28">
        <v>10</v>
      </c>
      <c r="P27" s="30">
        <f>L27*O27</f>
        <v>30</v>
      </c>
      <c r="Q27" s="31" t="s">
        <v>70</v>
      </c>
      <c r="R27" s="28">
        <v>0.5</v>
      </c>
      <c r="S27" s="27">
        <v>0.5</v>
      </c>
      <c r="T27" s="32">
        <f>F16</f>
        <v>0</v>
      </c>
      <c r="U27" s="28" t="s">
        <v>31</v>
      </c>
      <c r="V27" s="33">
        <v>35</v>
      </c>
      <c r="W27" s="30">
        <f t="shared" ref="W27:W28" si="2">S27*V27</f>
        <v>17.5</v>
      </c>
      <c r="X27" s="96" t="s">
        <v>386</v>
      </c>
      <c r="Y27" s="66">
        <v>0.5</v>
      </c>
      <c r="Z27" s="61">
        <v>10</v>
      </c>
      <c r="AA27" s="98">
        <v>0</v>
      </c>
      <c r="AB27" s="28" t="s">
        <v>31</v>
      </c>
      <c r="AC27" s="68">
        <v>60</v>
      </c>
      <c r="AD27" s="30">
        <f t="shared" ref="AD27" si="3">Z27*AC27</f>
        <v>600</v>
      </c>
      <c r="AE27" s="35"/>
      <c r="AF27" s="3" t="s">
        <v>11</v>
      </c>
      <c r="AG27" s="41">
        <f>AJ27*5+AJ28*5</f>
        <v>27</v>
      </c>
      <c r="AH27" s="42" t="s">
        <v>44</v>
      </c>
      <c r="AI27" s="43" t="s">
        <v>46</v>
      </c>
      <c r="AJ27" s="42">
        <v>2.6</v>
      </c>
      <c r="AK27" s="39">
        <v>2</v>
      </c>
    </row>
    <row r="28" spans="1:37" ht="27" customHeight="1" x14ac:dyDescent="0.6">
      <c r="A28" s="40">
        <f>A27</f>
        <v>44462</v>
      </c>
      <c r="B28" s="70" t="s">
        <v>47</v>
      </c>
      <c r="C28" s="31" t="s">
        <v>240</v>
      </c>
      <c r="D28" s="28"/>
      <c r="E28" s="26">
        <v>6</v>
      </c>
      <c r="F28" s="27"/>
      <c r="G28" s="66" t="s">
        <v>31</v>
      </c>
      <c r="H28" s="33">
        <v>35</v>
      </c>
      <c r="I28" s="30">
        <f t="shared" ref="I28:I29" si="4">E28*H28</f>
        <v>210</v>
      </c>
      <c r="J28" s="31"/>
      <c r="K28" s="28"/>
      <c r="L28" s="27"/>
      <c r="M28" s="27"/>
      <c r="N28" s="28"/>
      <c r="O28" s="28"/>
      <c r="P28" s="30"/>
      <c r="Q28" s="31" t="s">
        <v>52</v>
      </c>
      <c r="R28" s="28"/>
      <c r="S28" s="26">
        <v>1</v>
      </c>
      <c r="T28" s="32" t="e">
        <f>#REF!</f>
        <v>#REF!</v>
      </c>
      <c r="U28" s="28" t="s">
        <v>33</v>
      </c>
      <c r="V28" s="33">
        <v>100</v>
      </c>
      <c r="W28" s="30">
        <f t="shared" si="2"/>
        <v>100</v>
      </c>
      <c r="X28" s="65"/>
      <c r="Y28" s="66"/>
      <c r="Z28" s="61"/>
      <c r="AA28" s="98"/>
      <c r="AB28" s="66"/>
      <c r="AC28" s="68"/>
      <c r="AD28" s="30"/>
      <c r="AE28" s="35"/>
      <c r="AF28" s="3" t="s">
        <v>49</v>
      </c>
      <c r="AG28" s="41">
        <f>AJ26*15+AJ29*5+AJ30*15</f>
        <v>94</v>
      </c>
      <c r="AH28" s="42" t="s">
        <v>44</v>
      </c>
      <c r="AI28" s="3" t="s">
        <v>12</v>
      </c>
      <c r="AJ28" s="42">
        <v>2.8</v>
      </c>
      <c r="AK28" s="45" t="s">
        <v>13</v>
      </c>
    </row>
    <row r="29" spans="1:37" ht="27" customHeight="1" x14ac:dyDescent="0.6">
      <c r="A29" s="40"/>
      <c r="B29" s="71" t="s">
        <v>14</v>
      </c>
      <c r="C29" s="31" t="s">
        <v>151</v>
      </c>
      <c r="D29" s="28"/>
      <c r="E29" s="27">
        <v>0.5</v>
      </c>
      <c r="F29" s="27"/>
      <c r="G29" s="66" t="s">
        <v>31</v>
      </c>
      <c r="H29" s="33">
        <v>120</v>
      </c>
      <c r="I29" s="30">
        <f t="shared" si="4"/>
        <v>60</v>
      </c>
      <c r="J29" s="31"/>
      <c r="K29" s="28"/>
      <c r="L29" s="26"/>
      <c r="M29" s="27"/>
      <c r="N29" s="28"/>
      <c r="O29" s="28"/>
      <c r="P29" s="30"/>
      <c r="Q29" s="31"/>
      <c r="R29" s="26"/>
      <c r="S29" s="27"/>
      <c r="T29" s="32"/>
      <c r="U29" s="28"/>
      <c r="V29" s="33"/>
      <c r="W29" s="30"/>
      <c r="X29" s="65"/>
      <c r="Y29" s="66"/>
      <c r="Z29" s="67"/>
      <c r="AA29" s="98"/>
      <c r="AB29" s="66"/>
      <c r="AC29" s="68"/>
      <c r="AD29" s="30"/>
      <c r="AE29" s="35" t="s">
        <v>35</v>
      </c>
      <c r="AF29" s="3"/>
      <c r="AG29" s="46"/>
      <c r="AH29" s="42"/>
      <c r="AI29" s="3" t="s">
        <v>50</v>
      </c>
      <c r="AJ29" s="42">
        <v>1.4</v>
      </c>
      <c r="AK29" s="39" t="s">
        <v>15</v>
      </c>
    </row>
    <row r="30" spans="1:37" ht="27" customHeight="1" x14ac:dyDescent="0.6">
      <c r="A30" s="7"/>
      <c r="B30" s="40"/>
      <c r="C30" s="31"/>
      <c r="D30" s="28"/>
      <c r="E30" s="26"/>
      <c r="F30" s="32"/>
      <c r="G30" s="28"/>
      <c r="H30" s="33"/>
      <c r="I30" s="30"/>
      <c r="J30" s="31"/>
      <c r="K30" s="28"/>
      <c r="L30" s="27"/>
      <c r="M30" s="27"/>
      <c r="N30" s="28"/>
      <c r="O30" s="28"/>
      <c r="P30" s="30"/>
      <c r="Q30" s="31"/>
      <c r="R30" s="28"/>
      <c r="S30" s="27"/>
      <c r="T30" s="32"/>
      <c r="U30" s="28"/>
      <c r="V30" s="33"/>
      <c r="W30" s="30"/>
      <c r="X30" s="65"/>
      <c r="Y30" s="66"/>
      <c r="Z30" s="61"/>
      <c r="AA30" s="98"/>
      <c r="AB30" s="66"/>
      <c r="AC30" s="68"/>
      <c r="AD30" s="30"/>
      <c r="AE30" s="35"/>
      <c r="AF30" s="3"/>
      <c r="AG30" s="46"/>
      <c r="AH30" s="42"/>
      <c r="AI30" s="3" t="s">
        <v>35</v>
      </c>
      <c r="AJ30" s="42">
        <v>1</v>
      </c>
      <c r="AK30" s="45">
        <v>1</v>
      </c>
    </row>
    <row r="31" spans="1:37" ht="27" customHeight="1" x14ac:dyDescent="0.6">
      <c r="A31" s="40"/>
      <c r="B31" s="57"/>
      <c r="C31" s="31"/>
      <c r="D31" s="48"/>
      <c r="E31" s="26"/>
      <c r="F31" s="32"/>
      <c r="G31" s="28"/>
      <c r="H31" s="33"/>
      <c r="I31" s="30"/>
      <c r="J31" s="31"/>
      <c r="K31" s="28"/>
      <c r="L31" s="26"/>
      <c r="M31" s="27"/>
      <c r="N31" s="48"/>
      <c r="O31" s="48"/>
      <c r="P31" s="30"/>
      <c r="Q31" s="31"/>
      <c r="R31" s="48"/>
      <c r="S31" s="26"/>
      <c r="T31" s="27"/>
      <c r="U31" s="48"/>
      <c r="V31" s="48"/>
      <c r="W31" s="30"/>
      <c r="X31" s="100"/>
      <c r="Y31" s="99"/>
      <c r="Z31" s="99"/>
      <c r="AA31" s="99"/>
      <c r="AB31" s="99"/>
      <c r="AC31" s="33"/>
      <c r="AD31" s="30"/>
      <c r="AE31" s="58"/>
      <c r="AF31" s="3"/>
      <c r="AG31" s="46"/>
      <c r="AH31" s="42"/>
      <c r="AI31" s="3"/>
      <c r="AJ31" s="42"/>
      <c r="AK31" s="45"/>
    </row>
    <row r="32" spans="1:37" ht="27" customHeight="1" x14ac:dyDescent="0.6">
      <c r="A32" s="19"/>
      <c r="B32" s="19"/>
      <c r="C32" s="136" t="s">
        <v>365</v>
      </c>
      <c r="D32" s="136"/>
      <c r="E32" s="136"/>
      <c r="F32" s="136"/>
      <c r="G32" s="136"/>
      <c r="H32" s="136"/>
      <c r="I32" s="136"/>
      <c r="J32" s="137" t="s">
        <v>166</v>
      </c>
      <c r="K32" s="138"/>
      <c r="L32" s="138"/>
      <c r="M32" s="138"/>
      <c r="N32" s="138"/>
      <c r="O32" s="138"/>
      <c r="P32" s="139"/>
      <c r="Q32" s="137" t="s">
        <v>60</v>
      </c>
      <c r="R32" s="138"/>
      <c r="S32" s="138"/>
      <c r="T32" s="138"/>
      <c r="U32" s="138"/>
      <c r="V32" s="138"/>
      <c r="W32" s="139"/>
      <c r="X32" s="136" t="s">
        <v>118</v>
      </c>
      <c r="Y32" s="136"/>
      <c r="Z32" s="136"/>
      <c r="AA32" s="136"/>
      <c r="AB32" s="136"/>
      <c r="AC32" s="136"/>
      <c r="AD32" s="136"/>
      <c r="AE32" s="19"/>
      <c r="AF32" s="1" t="s">
        <v>5</v>
      </c>
      <c r="AG32" s="20">
        <f>AJ33*68+AJ34*73+AJ35*45+AJ36*24+AJ37*60</f>
        <v>633.20000000000005</v>
      </c>
      <c r="AH32" s="21" t="s">
        <v>6</v>
      </c>
      <c r="AI32" s="129" t="s">
        <v>7</v>
      </c>
      <c r="AJ32" s="129"/>
      <c r="AK32" s="22" t="s">
        <v>41</v>
      </c>
    </row>
    <row r="33" spans="1:37" ht="30" customHeight="1" x14ac:dyDescent="0.6">
      <c r="A33" s="35"/>
      <c r="B33" s="18"/>
      <c r="C33" s="31" t="s">
        <v>380</v>
      </c>
      <c r="D33" s="28">
        <v>7</v>
      </c>
      <c r="E33" s="26">
        <v>271</v>
      </c>
      <c r="F33" s="27" t="e">
        <f>#REF!</f>
        <v>#REF!</v>
      </c>
      <c r="G33" s="28" t="s">
        <v>111</v>
      </c>
      <c r="H33" s="29">
        <v>10</v>
      </c>
      <c r="I33" s="30">
        <f>E33*H33</f>
        <v>2710</v>
      </c>
      <c r="J33" s="24" t="s">
        <v>17</v>
      </c>
      <c r="K33" s="25">
        <v>2</v>
      </c>
      <c r="L33" s="26">
        <v>8</v>
      </c>
      <c r="M33" s="34">
        <f>F23</f>
        <v>0</v>
      </c>
      <c r="N33" s="28" t="s">
        <v>31</v>
      </c>
      <c r="O33" s="29">
        <v>55</v>
      </c>
      <c r="P33" s="30">
        <f>L33*O33</f>
        <v>440</v>
      </c>
      <c r="Q33" s="24" t="s">
        <v>239</v>
      </c>
      <c r="R33" s="25">
        <v>7.5</v>
      </c>
      <c r="S33" s="26">
        <v>19</v>
      </c>
      <c r="T33" s="34" t="e">
        <f>#REF!</f>
        <v>#REF!</v>
      </c>
      <c r="U33" s="28" t="s">
        <v>31</v>
      </c>
      <c r="V33" s="29">
        <v>30</v>
      </c>
      <c r="W33" s="30">
        <f>S33*V33</f>
        <v>570</v>
      </c>
      <c r="X33" s="31" t="s">
        <v>42</v>
      </c>
      <c r="Y33" s="28"/>
      <c r="Z33" s="26">
        <v>2</v>
      </c>
      <c r="AA33" s="32"/>
      <c r="AB33" s="28" t="s">
        <v>300</v>
      </c>
      <c r="AC33" s="33">
        <v>150</v>
      </c>
      <c r="AD33" s="30">
        <f>Z33*AC33</f>
        <v>300</v>
      </c>
      <c r="AE33" s="35"/>
      <c r="AF33" s="2" t="s">
        <v>43</v>
      </c>
      <c r="AG33" s="36">
        <f>AJ33*2+AJ36*1+AJ34*7</f>
        <v>25.800000000000004</v>
      </c>
      <c r="AH33" s="37" t="s">
        <v>44</v>
      </c>
      <c r="AI33" s="38" t="s">
        <v>8</v>
      </c>
      <c r="AJ33" s="37">
        <v>4.4000000000000004</v>
      </c>
      <c r="AK33" s="39" t="s">
        <v>9</v>
      </c>
    </row>
    <row r="34" spans="1:37" ht="27" customHeight="1" x14ac:dyDescent="0.6">
      <c r="A34" s="70">
        <f>A27+1</f>
        <v>44463</v>
      </c>
      <c r="B34" s="35" t="s">
        <v>10</v>
      </c>
      <c r="C34" s="31"/>
      <c r="D34" s="28"/>
      <c r="E34" s="26"/>
      <c r="F34" s="27"/>
      <c r="G34" s="28"/>
      <c r="H34" s="33"/>
      <c r="I34" s="30">
        <f>E34*H34</f>
        <v>0</v>
      </c>
      <c r="J34" s="31" t="s">
        <v>237</v>
      </c>
      <c r="K34" s="28"/>
      <c r="L34" s="26">
        <v>10</v>
      </c>
      <c r="M34" s="27"/>
      <c r="N34" s="28" t="s">
        <v>31</v>
      </c>
      <c r="O34" s="33">
        <v>40</v>
      </c>
      <c r="P34" s="30">
        <f t="shared" ref="P34:P37" si="5">L34*O34</f>
        <v>400</v>
      </c>
      <c r="Q34" s="31" t="s">
        <v>106</v>
      </c>
      <c r="R34" s="28">
        <v>0.3</v>
      </c>
      <c r="S34" s="26">
        <v>1</v>
      </c>
      <c r="T34" s="32" t="e">
        <f>#REF!</f>
        <v>#REF!</v>
      </c>
      <c r="U34" s="28" t="s">
        <v>33</v>
      </c>
      <c r="V34" s="33">
        <v>120</v>
      </c>
      <c r="W34" s="30">
        <f>S34*V34</f>
        <v>120</v>
      </c>
      <c r="X34" s="31" t="s">
        <v>236</v>
      </c>
      <c r="Y34" s="28"/>
      <c r="Z34" s="26">
        <v>3</v>
      </c>
      <c r="AA34" s="32"/>
      <c r="AB34" s="66" t="s">
        <v>31</v>
      </c>
      <c r="AC34" s="33">
        <v>35</v>
      </c>
      <c r="AD34" s="30">
        <f t="shared" ref="AD34:AD36" si="6">Z34*AC34</f>
        <v>105</v>
      </c>
      <c r="AE34" s="35"/>
      <c r="AF34" s="3" t="s">
        <v>11</v>
      </c>
      <c r="AG34" s="41">
        <f>AJ34*5+AJ35*5</f>
        <v>26</v>
      </c>
      <c r="AH34" s="42" t="s">
        <v>44</v>
      </c>
      <c r="AI34" s="43" t="s">
        <v>46</v>
      </c>
      <c r="AJ34" s="42">
        <v>2.2000000000000002</v>
      </c>
      <c r="AK34" s="39">
        <v>2</v>
      </c>
    </row>
    <row r="35" spans="1:37" ht="27" customHeight="1" x14ac:dyDescent="0.6">
      <c r="A35" s="71">
        <f>A34</f>
        <v>44463</v>
      </c>
      <c r="B35" s="70" t="s">
        <v>47</v>
      </c>
      <c r="C35" s="31"/>
      <c r="D35" s="28"/>
      <c r="E35" s="26"/>
      <c r="F35" s="27"/>
      <c r="G35" s="28"/>
      <c r="H35" s="33"/>
      <c r="I35" s="30"/>
      <c r="J35" s="31" t="s">
        <v>108</v>
      </c>
      <c r="K35" s="28">
        <v>1</v>
      </c>
      <c r="L35" s="26">
        <v>2</v>
      </c>
      <c r="M35" s="32">
        <f>F24</f>
        <v>0</v>
      </c>
      <c r="N35" s="28" t="s">
        <v>31</v>
      </c>
      <c r="O35" s="33">
        <v>55</v>
      </c>
      <c r="P35" s="30">
        <f t="shared" si="5"/>
        <v>110</v>
      </c>
      <c r="Q35" s="31"/>
      <c r="R35" s="28"/>
      <c r="S35" s="26"/>
      <c r="T35" s="32"/>
      <c r="U35" s="28"/>
      <c r="V35" s="28"/>
      <c r="W35" s="30"/>
      <c r="X35" s="31" t="s">
        <v>149</v>
      </c>
      <c r="Y35" s="28"/>
      <c r="Z35" s="26">
        <v>2</v>
      </c>
      <c r="AA35" s="32"/>
      <c r="AB35" s="28" t="s">
        <v>235</v>
      </c>
      <c r="AC35" s="33">
        <v>50</v>
      </c>
      <c r="AD35" s="30">
        <f t="shared" si="6"/>
        <v>100</v>
      </c>
      <c r="AE35" s="35"/>
      <c r="AF35" s="3" t="s">
        <v>49</v>
      </c>
      <c r="AG35" s="41">
        <f>AJ33*15+AJ36*5+AJ37*15</f>
        <v>74</v>
      </c>
      <c r="AH35" s="42" t="s">
        <v>44</v>
      </c>
      <c r="AI35" s="3" t="s">
        <v>12</v>
      </c>
      <c r="AJ35" s="42">
        <v>3</v>
      </c>
      <c r="AK35" s="45" t="s">
        <v>13</v>
      </c>
    </row>
    <row r="36" spans="1:37" ht="27" customHeight="1" x14ac:dyDescent="0.6">
      <c r="A36" s="35"/>
      <c r="B36" s="71" t="s">
        <v>14</v>
      </c>
      <c r="C36" s="31"/>
      <c r="D36" s="28"/>
      <c r="E36" s="26"/>
      <c r="F36" s="32"/>
      <c r="G36" s="28"/>
      <c r="H36" s="33"/>
      <c r="I36" s="30"/>
      <c r="J36" s="31" t="s">
        <v>32</v>
      </c>
      <c r="K36" s="28"/>
      <c r="L36" s="26">
        <v>3</v>
      </c>
      <c r="M36" s="32"/>
      <c r="N36" s="28" t="s">
        <v>31</v>
      </c>
      <c r="O36" s="33">
        <v>135</v>
      </c>
      <c r="P36" s="30">
        <f t="shared" si="5"/>
        <v>405</v>
      </c>
      <c r="Q36" s="31"/>
      <c r="R36" s="28"/>
      <c r="S36" s="28"/>
      <c r="T36" s="32"/>
      <c r="U36" s="28"/>
      <c r="V36" s="28"/>
      <c r="W36" s="30"/>
      <c r="X36" s="31" t="s">
        <v>238</v>
      </c>
      <c r="Y36" s="28"/>
      <c r="Z36" s="27">
        <v>0.5</v>
      </c>
      <c r="AA36" s="32"/>
      <c r="AB36" s="28" t="s">
        <v>31</v>
      </c>
      <c r="AC36" s="33">
        <v>80</v>
      </c>
      <c r="AD36" s="30">
        <f t="shared" si="6"/>
        <v>40</v>
      </c>
      <c r="AE36" s="35"/>
      <c r="AF36" s="3"/>
      <c r="AG36" s="46"/>
      <c r="AH36" s="42"/>
      <c r="AI36" s="3" t="s">
        <v>50</v>
      </c>
      <c r="AJ36" s="42">
        <v>1.6</v>
      </c>
      <c r="AK36" s="39" t="s">
        <v>15</v>
      </c>
    </row>
    <row r="37" spans="1:37" ht="27" customHeight="1" x14ac:dyDescent="0.6">
      <c r="A37" s="113"/>
      <c r="B37" s="18"/>
      <c r="C37" s="31"/>
      <c r="D37" s="28"/>
      <c r="E37" s="26"/>
      <c r="F37" s="32"/>
      <c r="G37" s="28"/>
      <c r="H37" s="33"/>
      <c r="I37" s="30"/>
      <c r="J37" s="31" t="s">
        <v>236</v>
      </c>
      <c r="K37" s="28"/>
      <c r="L37" s="26">
        <v>2</v>
      </c>
      <c r="M37" s="32"/>
      <c r="N37" s="28" t="s">
        <v>31</v>
      </c>
      <c r="O37" s="33">
        <v>35</v>
      </c>
      <c r="P37" s="30">
        <f t="shared" si="5"/>
        <v>70</v>
      </c>
      <c r="Q37" s="31"/>
      <c r="R37" s="28"/>
      <c r="S37" s="27"/>
      <c r="T37" s="32"/>
      <c r="U37" s="28"/>
      <c r="V37" s="28"/>
      <c r="W37" s="30"/>
      <c r="X37" s="31"/>
      <c r="Y37" s="48"/>
      <c r="Z37" s="27"/>
      <c r="AA37" s="32"/>
      <c r="AB37" s="28"/>
      <c r="AC37" s="33"/>
      <c r="AD37" s="30"/>
      <c r="AE37" s="35"/>
      <c r="AF37" s="3"/>
      <c r="AG37" s="46"/>
      <c r="AH37" s="42"/>
      <c r="AI37" s="3" t="s">
        <v>35</v>
      </c>
      <c r="AJ37" s="42">
        <v>0</v>
      </c>
      <c r="AK37" s="45">
        <v>1</v>
      </c>
    </row>
    <row r="38" spans="1:37" ht="27" customHeight="1" x14ac:dyDescent="0.6">
      <c r="A38" s="55"/>
      <c r="B38" s="57"/>
      <c r="C38" s="47"/>
      <c r="D38" s="48"/>
      <c r="E38" s="52"/>
      <c r="F38" s="50"/>
      <c r="G38" s="48"/>
      <c r="H38" s="51"/>
      <c r="I38" s="56"/>
      <c r="J38" s="47"/>
      <c r="K38" s="48"/>
      <c r="L38" s="49"/>
      <c r="M38" s="50"/>
      <c r="N38" s="48"/>
      <c r="O38" s="51"/>
      <c r="P38" s="56"/>
      <c r="Q38" s="47"/>
      <c r="R38" s="48"/>
      <c r="S38" s="48"/>
      <c r="T38" s="50"/>
      <c r="U38" s="48"/>
      <c r="V38" s="48"/>
      <c r="W38" s="56"/>
      <c r="X38" s="47"/>
      <c r="Y38" s="48"/>
      <c r="Z38" s="52"/>
      <c r="AA38" s="50"/>
      <c r="AB38" s="51"/>
      <c r="AC38" s="51"/>
      <c r="AD38" s="56"/>
      <c r="AE38" s="58" t="s">
        <v>23</v>
      </c>
      <c r="AF38" s="74"/>
      <c r="AG38" s="75"/>
      <c r="AH38" s="76"/>
      <c r="AI38" s="74"/>
      <c r="AJ38" s="76"/>
      <c r="AK38" s="77"/>
    </row>
    <row r="39" spans="1:37" ht="33" x14ac:dyDescent="0.6">
      <c r="A39" s="79"/>
      <c r="B39" s="79"/>
      <c r="C39" s="80"/>
      <c r="D39" s="80"/>
      <c r="E39" s="81"/>
      <c r="F39" s="27"/>
      <c r="G39" s="82"/>
      <c r="H39" s="80"/>
      <c r="I39" s="80">
        <f>SUM(I5:I38)</f>
        <v>6820</v>
      </c>
      <c r="J39" s="80"/>
      <c r="K39" s="80"/>
      <c r="L39" s="80"/>
      <c r="M39" s="28"/>
      <c r="N39" s="82"/>
      <c r="O39" s="80"/>
      <c r="P39" s="80">
        <f>SUM(P5:P38)</f>
        <v>6333</v>
      </c>
      <c r="Q39" s="80"/>
      <c r="R39" s="80"/>
      <c r="S39" s="80"/>
      <c r="T39" s="28" t="s">
        <v>24</v>
      </c>
      <c r="U39" s="82"/>
      <c r="V39" s="80"/>
      <c r="W39" s="80">
        <f>SUM(W5:W38)</f>
        <v>1472.5</v>
      </c>
      <c r="X39" s="80"/>
      <c r="Y39" s="80"/>
      <c r="Z39" s="80"/>
      <c r="AA39" s="28"/>
      <c r="AB39" s="82"/>
      <c r="AC39" s="80"/>
      <c r="AD39" s="80">
        <f>SUM(AD5:AD38)</f>
        <v>2195</v>
      </c>
      <c r="AE39" s="83">
        <f>(SUM(A39:AD39)+P2*E2*5)/K2/E2</f>
        <v>23.148786717752234</v>
      </c>
      <c r="AF39" s="84"/>
      <c r="AG39" s="85"/>
      <c r="AH39" s="85"/>
      <c r="AI39" s="85"/>
      <c r="AJ39" s="85"/>
      <c r="AK39" s="85"/>
    </row>
    <row r="40" spans="1:37" ht="33" x14ac:dyDescent="0.6">
      <c r="A40" s="79"/>
      <c r="B40" s="79"/>
      <c r="C40" s="86"/>
      <c r="D40" s="86"/>
      <c r="E40" s="87"/>
      <c r="F40" s="87"/>
      <c r="G40" s="140"/>
      <c r="H40" s="140"/>
      <c r="I40" s="140"/>
      <c r="J40" s="140"/>
      <c r="K40" s="140"/>
      <c r="L40" s="88"/>
      <c r="M40" s="86"/>
      <c r="N40" s="89"/>
      <c r="O40" s="86"/>
      <c r="P40" s="86"/>
      <c r="Q40" s="141"/>
      <c r="R40" s="141"/>
      <c r="S40" s="141"/>
      <c r="T40" s="141"/>
      <c r="U40" s="141"/>
      <c r="V40" s="86"/>
      <c r="W40" s="86"/>
      <c r="X40" s="86"/>
      <c r="Y40" s="86"/>
      <c r="Z40" s="86"/>
      <c r="AA40" s="86"/>
      <c r="AB40" s="89"/>
      <c r="AC40" s="86"/>
      <c r="AD40" s="86"/>
      <c r="AE40" s="83" t="s">
        <v>110</v>
      </c>
      <c r="AG40" s="86"/>
    </row>
    <row r="41" spans="1:37" ht="33" x14ac:dyDescent="0.6">
      <c r="A41" s="89"/>
      <c r="B41" s="89"/>
      <c r="C41" s="86"/>
      <c r="D41" s="86"/>
      <c r="E41" s="87"/>
      <c r="G41" s="89"/>
      <c r="H41" s="86"/>
      <c r="I41" s="86"/>
      <c r="J41" s="86"/>
      <c r="K41" s="86"/>
      <c r="L41" s="86"/>
      <c r="N41" s="86"/>
      <c r="O41" s="86"/>
      <c r="P41" s="86"/>
      <c r="Q41" s="86"/>
      <c r="R41" s="86"/>
      <c r="S41" s="86"/>
      <c r="U41" s="86"/>
      <c r="V41" s="86"/>
      <c r="W41" s="86"/>
      <c r="X41" s="86"/>
      <c r="Y41" s="86"/>
      <c r="Z41" s="86"/>
      <c r="AB41" s="86"/>
      <c r="AC41" s="86"/>
      <c r="AD41" s="86"/>
      <c r="AE41" s="89"/>
    </row>
  </sheetData>
  <mergeCells count="33">
    <mergeCell ref="G40:K40"/>
    <mergeCell ref="Q40:U40"/>
    <mergeCell ref="C25:I25"/>
    <mergeCell ref="J25:P25"/>
    <mergeCell ref="Q25:W25"/>
    <mergeCell ref="X25:AD25"/>
    <mergeCell ref="AI25:AJ25"/>
    <mergeCell ref="C32:I32"/>
    <mergeCell ref="J32:P32"/>
    <mergeCell ref="Q32:W32"/>
    <mergeCell ref="X32:AD32"/>
    <mergeCell ref="AI32:AJ32"/>
    <mergeCell ref="C11:I11"/>
    <mergeCell ref="J11:P11"/>
    <mergeCell ref="Q11:W11"/>
    <mergeCell ref="X11:AD11"/>
    <mergeCell ref="AI11:AJ11"/>
    <mergeCell ref="C18:I18"/>
    <mergeCell ref="J18:P18"/>
    <mergeCell ref="Q18:W18"/>
    <mergeCell ref="X18:AD18"/>
    <mergeCell ref="AI18:AJ18"/>
    <mergeCell ref="A1:AG1"/>
    <mergeCell ref="A2:C2"/>
    <mergeCell ref="H2:J2"/>
    <mergeCell ref="M2:O2"/>
    <mergeCell ref="AF3:AK3"/>
    <mergeCell ref="Z2:AK2"/>
    <mergeCell ref="C4:I4"/>
    <mergeCell ref="J4:P4"/>
    <mergeCell ref="Q4:W4"/>
    <mergeCell ref="X4:AD4"/>
    <mergeCell ref="AI4:AJ4"/>
  </mergeCells>
  <phoneticPr fontId="3" type="noConversion"/>
  <printOptions horizontalCentered="1" verticalCentered="1"/>
  <pageMargins left="0" right="0" top="0" bottom="0" header="0.51181102362204722" footer="0.51181102362204722"/>
  <pageSetup paperSize="9" scale="5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33"/>
  </sheetPr>
  <dimension ref="A1:AK45"/>
  <sheetViews>
    <sheetView view="pageBreakPreview" topLeftCell="A19" zoomScale="50" zoomScaleNormal="55" zoomScaleSheetLayoutView="50" workbookViewId="0">
      <selection activeCell="Q17" sqref="Q17"/>
    </sheetView>
  </sheetViews>
  <sheetFormatPr defaultColWidth="9" defaultRowHeight="30.6" x14ac:dyDescent="0.55000000000000004"/>
  <cols>
    <col min="1" max="1" width="17" style="4" customWidth="1"/>
    <col min="2" max="2" width="8.109375" style="4" customWidth="1"/>
    <col min="3" max="3" width="32.77734375" style="4" customWidth="1"/>
    <col min="4" max="4" width="10.6640625" style="4" hidden="1" customWidth="1"/>
    <col min="5" max="5" width="9.77734375" style="91" customWidth="1"/>
    <col min="6" max="6" width="10.6640625" style="91" hidden="1" customWidth="1"/>
    <col min="7" max="7" width="8.88671875" style="4" customWidth="1"/>
    <col min="8" max="8" width="8.88671875" style="4" hidden="1" customWidth="1"/>
    <col min="9" max="9" width="11.21875" style="4" hidden="1" customWidth="1"/>
    <col min="10" max="10" width="31" style="4" customWidth="1"/>
    <col min="11" max="11" width="8" style="4" hidden="1" customWidth="1"/>
    <col min="12" max="12" width="9" style="4"/>
    <col min="13" max="13" width="9" style="4" hidden="1" customWidth="1"/>
    <col min="14" max="14" width="8.88671875" style="4" customWidth="1"/>
    <col min="15" max="15" width="9" style="4" hidden="1" customWidth="1"/>
    <col min="16" max="16" width="10.88671875" style="4" hidden="1" customWidth="1"/>
    <col min="17" max="17" width="30.6640625" style="4" customWidth="1"/>
    <col min="18" max="18" width="9" style="4" hidden="1" customWidth="1"/>
    <col min="19" max="19" width="9" style="4"/>
    <col min="20" max="20" width="9" style="4" hidden="1" customWidth="1"/>
    <col min="21" max="21" width="9.88671875" style="4" customWidth="1"/>
    <col min="22" max="22" width="9" style="4" hidden="1" customWidth="1"/>
    <col min="23" max="23" width="10.88671875" style="4" hidden="1" customWidth="1"/>
    <col min="24" max="24" width="32.109375" style="4" customWidth="1"/>
    <col min="25" max="25" width="9" style="4" hidden="1" customWidth="1"/>
    <col min="26" max="26" width="9" style="4"/>
    <col min="27" max="27" width="9" style="4" hidden="1" customWidth="1"/>
    <col min="28" max="28" width="10" style="4" customWidth="1"/>
    <col min="29" max="29" width="9" style="4" hidden="1" customWidth="1"/>
    <col min="30" max="30" width="12.33203125" style="4" hidden="1" customWidth="1"/>
    <col min="31" max="31" width="8.6640625" style="4" customWidth="1"/>
    <col min="32" max="32" width="9.21875" style="90" customWidth="1"/>
    <col min="33" max="33" width="6.109375" style="4" customWidth="1"/>
    <col min="34" max="34" width="3.77734375" style="4" customWidth="1"/>
    <col min="35" max="35" width="9.88671875" style="4" customWidth="1"/>
    <col min="36" max="36" width="5.88671875" style="4" customWidth="1"/>
    <col min="37" max="37" width="9.21875" style="4" customWidth="1"/>
    <col min="38" max="41" width="9" style="5"/>
    <col min="42" max="42" width="0" style="5" hidden="1" customWidth="1"/>
    <col min="43" max="16384" width="9" style="5"/>
  </cols>
  <sheetData>
    <row r="1" spans="1:37" ht="59.25" customHeight="1" x14ac:dyDescent="0.3">
      <c r="A1" s="130" t="s">
        <v>402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</row>
    <row r="2" spans="1:37" ht="33" x14ac:dyDescent="0.6">
      <c r="A2" s="131" t="s">
        <v>0</v>
      </c>
      <c r="B2" s="131"/>
      <c r="C2" s="131"/>
      <c r="D2" s="6">
        <v>100</v>
      </c>
      <c r="E2" s="7">
        <v>261</v>
      </c>
      <c r="F2" s="8">
        <f>E2/D2</f>
        <v>2.61</v>
      </c>
      <c r="H2" s="132" t="s">
        <v>36</v>
      </c>
      <c r="I2" s="132"/>
      <c r="J2" s="132"/>
      <c r="K2" s="9">
        <v>5</v>
      </c>
      <c r="L2" s="9"/>
      <c r="M2" s="132" t="s">
        <v>1</v>
      </c>
      <c r="N2" s="132"/>
      <c r="O2" s="132"/>
      <c r="P2" s="9">
        <v>2</v>
      </c>
      <c r="Q2" s="9"/>
      <c r="R2" s="9"/>
      <c r="S2" s="9"/>
      <c r="T2" s="9"/>
      <c r="U2" s="9"/>
      <c r="V2" s="9"/>
      <c r="W2" s="9"/>
      <c r="X2" s="9"/>
      <c r="Y2" s="9"/>
      <c r="Z2" s="131" t="s">
        <v>168</v>
      </c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</row>
    <row r="3" spans="1:37" ht="33" x14ac:dyDescent="0.6">
      <c r="A3" s="10" t="s">
        <v>2</v>
      </c>
      <c r="B3" s="10"/>
      <c r="C3" s="14" t="s">
        <v>37</v>
      </c>
      <c r="D3" s="10" t="s">
        <v>3</v>
      </c>
      <c r="E3" s="92"/>
      <c r="F3" s="92"/>
      <c r="G3" s="10" t="s">
        <v>38</v>
      </c>
      <c r="H3" s="14" t="s">
        <v>4</v>
      </c>
      <c r="I3" s="10" t="s">
        <v>39</v>
      </c>
      <c r="J3" s="14"/>
      <c r="K3" s="10" t="s">
        <v>3</v>
      </c>
      <c r="L3" s="10"/>
      <c r="M3" s="10"/>
      <c r="N3" s="10" t="s">
        <v>38</v>
      </c>
      <c r="O3" s="14" t="s">
        <v>4</v>
      </c>
      <c r="P3" s="15" t="s">
        <v>39</v>
      </c>
      <c r="Q3" s="14" t="s">
        <v>37</v>
      </c>
      <c r="R3" s="10" t="s">
        <v>3</v>
      </c>
      <c r="S3" s="10"/>
      <c r="T3" s="10"/>
      <c r="U3" s="10" t="s">
        <v>38</v>
      </c>
      <c r="V3" s="14" t="s">
        <v>4</v>
      </c>
      <c r="W3" s="10" t="s">
        <v>39</v>
      </c>
      <c r="X3" s="16" t="s">
        <v>37</v>
      </c>
      <c r="Y3" s="10" t="s">
        <v>3</v>
      </c>
      <c r="Z3" s="10"/>
      <c r="AA3" s="10"/>
      <c r="AB3" s="10" t="s">
        <v>38</v>
      </c>
      <c r="AC3" s="14" t="s">
        <v>4</v>
      </c>
      <c r="AD3" s="15" t="s">
        <v>39</v>
      </c>
      <c r="AE3" s="17"/>
      <c r="AF3" s="133" t="s">
        <v>40</v>
      </c>
      <c r="AG3" s="134"/>
      <c r="AH3" s="134"/>
      <c r="AI3" s="134"/>
      <c r="AJ3" s="134"/>
      <c r="AK3" s="135"/>
    </row>
    <row r="4" spans="1:37" ht="27" customHeight="1" x14ac:dyDescent="0.6">
      <c r="A4" s="18"/>
      <c r="B4" s="18"/>
      <c r="C4" s="136" t="s">
        <v>303</v>
      </c>
      <c r="D4" s="136"/>
      <c r="E4" s="136"/>
      <c r="F4" s="136"/>
      <c r="G4" s="136"/>
      <c r="H4" s="136"/>
      <c r="I4" s="136"/>
      <c r="J4" s="137" t="s">
        <v>342</v>
      </c>
      <c r="K4" s="138"/>
      <c r="L4" s="138"/>
      <c r="M4" s="138"/>
      <c r="N4" s="138"/>
      <c r="O4" s="138"/>
      <c r="P4" s="139"/>
      <c r="Q4" s="136" t="s">
        <v>29</v>
      </c>
      <c r="R4" s="136"/>
      <c r="S4" s="136"/>
      <c r="T4" s="136"/>
      <c r="U4" s="136"/>
      <c r="V4" s="136"/>
      <c r="W4" s="136"/>
      <c r="X4" s="136" t="s">
        <v>353</v>
      </c>
      <c r="Y4" s="136"/>
      <c r="Z4" s="136"/>
      <c r="AA4" s="136"/>
      <c r="AB4" s="136"/>
      <c r="AC4" s="136"/>
      <c r="AD4" s="136"/>
      <c r="AE4" s="19"/>
      <c r="AF4" s="1" t="s">
        <v>75</v>
      </c>
      <c r="AG4" s="20">
        <f>AJ5*68+AJ6*73+AJ7*45+AJ8*24+AJ9*60</f>
        <v>651</v>
      </c>
      <c r="AH4" s="21" t="s">
        <v>6</v>
      </c>
      <c r="AI4" s="129" t="s">
        <v>7</v>
      </c>
      <c r="AJ4" s="129"/>
      <c r="AK4" s="22" t="s">
        <v>41</v>
      </c>
    </row>
    <row r="5" spans="1:37" ht="27" customHeight="1" x14ac:dyDescent="0.6">
      <c r="A5" s="23">
        <v>44466</v>
      </c>
      <c r="B5" s="23"/>
      <c r="C5" s="24" t="s">
        <v>304</v>
      </c>
      <c r="D5" s="25">
        <v>9</v>
      </c>
      <c r="E5" s="26">
        <v>19</v>
      </c>
      <c r="F5" s="93" t="e">
        <f>#REF!</f>
        <v>#REF!</v>
      </c>
      <c r="G5" s="28" t="s">
        <v>31</v>
      </c>
      <c r="H5" s="33">
        <v>150</v>
      </c>
      <c r="I5" s="30">
        <f>E5*H5</f>
        <v>2850</v>
      </c>
      <c r="J5" s="24" t="s">
        <v>343</v>
      </c>
      <c r="K5" s="25">
        <v>2</v>
      </c>
      <c r="L5" s="26">
        <v>8</v>
      </c>
      <c r="M5" s="34" t="e">
        <f>#REF!</f>
        <v>#REF!</v>
      </c>
      <c r="N5" s="28" t="s">
        <v>31</v>
      </c>
      <c r="O5" s="29">
        <v>65</v>
      </c>
      <c r="P5" s="30">
        <f t="shared" ref="P5:P9" si="0">L5*O5</f>
        <v>520</v>
      </c>
      <c r="Q5" s="24" t="s">
        <v>56</v>
      </c>
      <c r="R5" s="25"/>
      <c r="S5" s="26">
        <v>19</v>
      </c>
      <c r="T5" s="34"/>
      <c r="U5" s="28" t="s">
        <v>31</v>
      </c>
      <c r="V5" s="29">
        <v>35</v>
      </c>
      <c r="W5" s="30">
        <f>S5*V5</f>
        <v>665</v>
      </c>
      <c r="X5" s="44" t="s">
        <v>354</v>
      </c>
      <c r="Y5" s="28">
        <v>3</v>
      </c>
      <c r="Z5" s="26">
        <v>5</v>
      </c>
      <c r="AA5" s="34" t="e">
        <f>#REF!</f>
        <v>#REF!</v>
      </c>
      <c r="AB5" s="28" t="s">
        <v>298</v>
      </c>
      <c r="AC5" s="33">
        <v>45</v>
      </c>
      <c r="AD5" s="30">
        <f>AC5*Z5</f>
        <v>225</v>
      </c>
      <c r="AE5" s="35"/>
      <c r="AF5" s="2" t="s">
        <v>43</v>
      </c>
      <c r="AG5" s="36">
        <f>AJ5*2+AJ8*1+AJ6*7</f>
        <v>29.5</v>
      </c>
      <c r="AH5" s="37" t="s">
        <v>44</v>
      </c>
      <c r="AI5" s="38" t="s">
        <v>8</v>
      </c>
      <c r="AJ5" s="37">
        <v>5.2</v>
      </c>
      <c r="AK5" s="39" t="s">
        <v>77</v>
      </c>
    </row>
    <row r="6" spans="1:37" ht="27" customHeight="1" x14ac:dyDescent="0.6">
      <c r="A6" s="40">
        <v>40945</v>
      </c>
      <c r="B6" s="40" t="s">
        <v>10</v>
      </c>
      <c r="C6" s="31" t="s">
        <v>305</v>
      </c>
      <c r="D6" s="28">
        <v>1</v>
      </c>
      <c r="E6" s="26">
        <v>3</v>
      </c>
      <c r="F6" s="27" t="e">
        <f>#REF!</f>
        <v>#REF!</v>
      </c>
      <c r="G6" s="28" t="s">
        <v>31</v>
      </c>
      <c r="H6" s="33">
        <v>120</v>
      </c>
      <c r="I6" s="30">
        <f>E6*H6</f>
        <v>360</v>
      </c>
      <c r="J6" s="31" t="s">
        <v>167</v>
      </c>
      <c r="K6" s="28"/>
      <c r="L6" s="26">
        <v>6</v>
      </c>
      <c r="M6" s="27"/>
      <c r="N6" s="28" t="s">
        <v>31</v>
      </c>
      <c r="O6" s="33">
        <v>35</v>
      </c>
      <c r="P6" s="30">
        <f>L6*O6</f>
        <v>210</v>
      </c>
      <c r="Q6" s="31" t="s">
        <v>70</v>
      </c>
      <c r="R6" s="28"/>
      <c r="S6" s="27">
        <v>0.5</v>
      </c>
      <c r="T6" s="32"/>
      <c r="U6" s="28" t="s">
        <v>31</v>
      </c>
      <c r="V6" s="33">
        <v>35</v>
      </c>
      <c r="W6" s="30">
        <f t="shared" ref="W6:W8" si="1">S6*V6</f>
        <v>17.5</v>
      </c>
      <c r="X6" s="44" t="s">
        <v>358</v>
      </c>
      <c r="Y6" s="28">
        <v>1</v>
      </c>
      <c r="Z6" s="26">
        <v>5</v>
      </c>
      <c r="AA6" s="32" t="e">
        <f>#REF!</f>
        <v>#REF!</v>
      </c>
      <c r="AB6" s="28" t="s">
        <v>298</v>
      </c>
      <c r="AC6" s="33">
        <v>30</v>
      </c>
      <c r="AD6" s="30">
        <f>AC6*Z6</f>
        <v>150</v>
      </c>
      <c r="AE6" s="35"/>
      <c r="AF6" s="3" t="s">
        <v>11</v>
      </c>
      <c r="AG6" s="41">
        <f>AJ6*5+AJ7*5</f>
        <v>21</v>
      </c>
      <c r="AH6" s="42" t="s">
        <v>44</v>
      </c>
      <c r="AI6" s="43" t="s">
        <v>46</v>
      </c>
      <c r="AJ6" s="42">
        <v>2.5</v>
      </c>
      <c r="AK6" s="39">
        <v>2</v>
      </c>
    </row>
    <row r="7" spans="1:37" ht="27" customHeight="1" x14ac:dyDescent="0.6">
      <c r="A7" s="40"/>
      <c r="B7" s="40" t="s">
        <v>47</v>
      </c>
      <c r="C7" s="31" t="s">
        <v>306</v>
      </c>
      <c r="D7" s="28">
        <v>0.2</v>
      </c>
      <c r="E7" s="26">
        <v>5</v>
      </c>
      <c r="F7" s="27" t="e">
        <f>#REF!</f>
        <v>#REF!</v>
      </c>
      <c r="G7" s="28" t="s">
        <v>31</v>
      </c>
      <c r="H7" s="33">
        <v>30</v>
      </c>
      <c r="I7" s="30">
        <f>E7*H7</f>
        <v>150</v>
      </c>
      <c r="J7" s="31" t="s">
        <v>108</v>
      </c>
      <c r="K7" s="28">
        <v>1</v>
      </c>
      <c r="L7" s="26">
        <v>2</v>
      </c>
      <c r="M7" s="32" t="e">
        <f>#REF!</f>
        <v>#REF!</v>
      </c>
      <c r="N7" s="28" t="s">
        <v>31</v>
      </c>
      <c r="O7" s="33">
        <v>50</v>
      </c>
      <c r="P7" s="30">
        <f t="shared" si="0"/>
        <v>100</v>
      </c>
      <c r="Q7" s="31" t="s">
        <v>22</v>
      </c>
      <c r="R7" s="28"/>
      <c r="S7" s="27">
        <v>0.5</v>
      </c>
      <c r="T7" s="32"/>
      <c r="U7" s="28" t="s">
        <v>31</v>
      </c>
      <c r="V7" s="33">
        <v>60</v>
      </c>
      <c r="W7" s="30">
        <f t="shared" si="1"/>
        <v>30</v>
      </c>
      <c r="X7" s="31" t="s">
        <v>355</v>
      </c>
      <c r="Y7" s="28">
        <v>0.1</v>
      </c>
      <c r="Z7" s="26">
        <v>4</v>
      </c>
      <c r="AA7" s="32" t="e">
        <f>#REF!</f>
        <v>#REF!</v>
      </c>
      <c r="AB7" s="28" t="s">
        <v>298</v>
      </c>
      <c r="AC7" s="33">
        <v>75</v>
      </c>
      <c r="AD7" s="30">
        <f>AC7*Z7</f>
        <v>300</v>
      </c>
      <c r="AE7" s="35"/>
      <c r="AF7" s="3" t="s">
        <v>49</v>
      </c>
      <c r="AG7" s="41">
        <f>AJ5*15+AJ8*5+AJ9*15</f>
        <v>86</v>
      </c>
      <c r="AH7" s="42" t="s">
        <v>44</v>
      </c>
      <c r="AI7" s="3" t="s">
        <v>12</v>
      </c>
      <c r="AJ7" s="42">
        <v>1.7</v>
      </c>
      <c r="AK7" s="45" t="s">
        <v>81</v>
      </c>
    </row>
    <row r="8" spans="1:37" ht="27" customHeight="1" x14ac:dyDescent="0.6">
      <c r="A8" s="7"/>
      <c r="B8" s="40" t="s">
        <v>14</v>
      </c>
      <c r="C8" s="31"/>
      <c r="D8" s="28"/>
      <c r="E8" s="26"/>
      <c r="F8" s="32"/>
      <c r="G8" s="28"/>
      <c r="H8" s="33"/>
      <c r="I8" s="30"/>
      <c r="J8" s="31" t="s">
        <v>32</v>
      </c>
      <c r="K8" s="28"/>
      <c r="L8" s="26">
        <v>3</v>
      </c>
      <c r="M8" s="32"/>
      <c r="N8" s="28" t="s">
        <v>31</v>
      </c>
      <c r="O8" s="33">
        <v>135</v>
      </c>
      <c r="P8" s="30">
        <f t="shared" si="0"/>
        <v>405</v>
      </c>
      <c r="Q8" s="31" t="s">
        <v>52</v>
      </c>
      <c r="R8" s="28"/>
      <c r="S8" s="26">
        <v>1</v>
      </c>
      <c r="T8" s="32"/>
      <c r="U8" s="28" t="s">
        <v>33</v>
      </c>
      <c r="V8" s="33">
        <v>100</v>
      </c>
      <c r="W8" s="30">
        <f t="shared" si="1"/>
        <v>100</v>
      </c>
      <c r="X8" s="31" t="s">
        <v>356</v>
      </c>
      <c r="Y8" s="28"/>
      <c r="Z8" s="26">
        <v>3</v>
      </c>
      <c r="AA8" s="32"/>
      <c r="AB8" s="28" t="s">
        <v>31</v>
      </c>
      <c r="AC8" s="33">
        <v>65</v>
      </c>
      <c r="AD8" s="30">
        <f>AC8*Z8</f>
        <v>195</v>
      </c>
      <c r="AE8" s="35"/>
      <c r="AF8" s="3"/>
      <c r="AG8" s="46"/>
      <c r="AH8" s="42"/>
      <c r="AI8" s="3" t="s">
        <v>50</v>
      </c>
      <c r="AJ8" s="42">
        <v>1.6</v>
      </c>
      <c r="AK8" s="39" t="s">
        <v>15</v>
      </c>
    </row>
    <row r="9" spans="1:37" ht="27" customHeight="1" x14ac:dyDescent="0.6">
      <c r="A9" s="94"/>
      <c r="B9" s="40"/>
      <c r="C9" s="31"/>
      <c r="D9" s="28"/>
      <c r="E9" s="27"/>
      <c r="F9" s="32"/>
      <c r="G9" s="33"/>
      <c r="H9" s="33"/>
      <c r="I9" s="30"/>
      <c r="J9" s="31" t="s">
        <v>344</v>
      </c>
      <c r="K9" s="28"/>
      <c r="L9" s="26">
        <v>2</v>
      </c>
      <c r="M9" s="32"/>
      <c r="N9" s="28" t="s">
        <v>31</v>
      </c>
      <c r="O9" s="33">
        <v>35</v>
      </c>
      <c r="P9" s="30">
        <f t="shared" si="0"/>
        <v>70</v>
      </c>
      <c r="Q9" s="31"/>
      <c r="R9" s="28"/>
      <c r="S9" s="27"/>
      <c r="T9" s="32"/>
      <c r="U9" s="28"/>
      <c r="V9" s="33"/>
      <c r="W9" s="30"/>
      <c r="X9" s="31" t="s">
        <v>357</v>
      </c>
      <c r="Y9" s="28"/>
      <c r="Z9" s="27">
        <v>0.5</v>
      </c>
      <c r="AA9" s="32"/>
      <c r="AB9" s="28" t="s">
        <v>31</v>
      </c>
      <c r="AC9" s="33">
        <v>50</v>
      </c>
      <c r="AD9" s="30">
        <f>AC9*Z9</f>
        <v>25</v>
      </c>
      <c r="AE9" s="35"/>
      <c r="AF9" s="3"/>
      <c r="AG9" s="46"/>
      <c r="AH9" s="42"/>
      <c r="AI9" s="3" t="s">
        <v>35</v>
      </c>
      <c r="AJ9" s="42">
        <v>0</v>
      </c>
      <c r="AK9" s="45">
        <v>1</v>
      </c>
    </row>
    <row r="10" spans="1:37" ht="27" customHeight="1" x14ac:dyDescent="0.6">
      <c r="A10" s="18"/>
      <c r="B10" s="18"/>
      <c r="C10" s="31" t="s">
        <v>130</v>
      </c>
      <c r="D10" s="28"/>
      <c r="E10" s="26">
        <v>2</v>
      </c>
      <c r="F10" s="32"/>
      <c r="G10" s="28" t="s">
        <v>31</v>
      </c>
      <c r="H10" s="33">
        <v>55</v>
      </c>
      <c r="I10" s="30">
        <f t="shared" ref="I10" si="2">E10*H10</f>
        <v>110</v>
      </c>
      <c r="J10" s="47"/>
      <c r="K10" s="48"/>
      <c r="L10" s="52"/>
      <c r="M10" s="50"/>
      <c r="N10" s="48"/>
      <c r="O10" s="51"/>
      <c r="P10" s="30"/>
      <c r="Q10" s="44"/>
      <c r="R10" s="28"/>
      <c r="S10" s="27"/>
      <c r="T10" s="32"/>
      <c r="U10" s="28"/>
      <c r="V10" s="33"/>
      <c r="W10" s="30"/>
      <c r="X10" s="44"/>
      <c r="Y10" s="28"/>
      <c r="Z10" s="27"/>
      <c r="AA10" s="32"/>
      <c r="AB10" s="28"/>
      <c r="AC10" s="33"/>
      <c r="AD10" s="30"/>
      <c r="AE10" s="35"/>
      <c r="AF10" s="3"/>
      <c r="AG10" s="46"/>
      <c r="AH10" s="42"/>
      <c r="AI10" s="3"/>
      <c r="AJ10" s="42"/>
      <c r="AK10" s="45"/>
    </row>
    <row r="11" spans="1:37" ht="27" customHeight="1" x14ac:dyDescent="0.6">
      <c r="A11" s="53"/>
      <c r="B11" s="53"/>
      <c r="C11" s="136" t="s">
        <v>310</v>
      </c>
      <c r="D11" s="136"/>
      <c r="E11" s="136"/>
      <c r="F11" s="136"/>
      <c r="G11" s="136"/>
      <c r="H11" s="136"/>
      <c r="I11" s="137"/>
      <c r="J11" s="136" t="s">
        <v>329</v>
      </c>
      <c r="K11" s="136"/>
      <c r="L11" s="136"/>
      <c r="M11" s="136"/>
      <c r="N11" s="136"/>
      <c r="O11" s="136"/>
      <c r="P11" s="136"/>
      <c r="Q11" s="137" t="s">
        <v>296</v>
      </c>
      <c r="R11" s="138"/>
      <c r="S11" s="138"/>
      <c r="T11" s="138"/>
      <c r="U11" s="138"/>
      <c r="V11" s="138"/>
      <c r="W11" s="139"/>
      <c r="X11" s="136" t="s">
        <v>346</v>
      </c>
      <c r="Y11" s="136"/>
      <c r="Z11" s="136"/>
      <c r="AA11" s="136"/>
      <c r="AB11" s="136"/>
      <c r="AC11" s="136"/>
      <c r="AD11" s="136"/>
      <c r="AE11" s="35"/>
      <c r="AF11" s="1" t="s">
        <v>5</v>
      </c>
      <c r="AG11" s="20">
        <f>AJ12*68+AJ13*73+AJ14*45+AJ15*24+AJ16*60</f>
        <v>711</v>
      </c>
      <c r="AH11" s="21" t="s">
        <v>6</v>
      </c>
      <c r="AI11" s="129" t="s">
        <v>7</v>
      </c>
      <c r="AJ11" s="129"/>
      <c r="AK11" s="22" t="s">
        <v>41</v>
      </c>
    </row>
    <row r="12" spans="1:37" ht="27" customHeight="1" x14ac:dyDescent="0.6">
      <c r="A12" s="18"/>
      <c r="B12" s="18"/>
      <c r="C12" s="24" t="s">
        <v>311</v>
      </c>
      <c r="D12" s="28">
        <v>8</v>
      </c>
      <c r="E12" s="26">
        <v>21</v>
      </c>
      <c r="F12" s="93">
        <f>F2</f>
        <v>2.61</v>
      </c>
      <c r="G12" s="28" t="s">
        <v>31</v>
      </c>
      <c r="H12" s="33">
        <v>140</v>
      </c>
      <c r="I12" s="28">
        <f>E12*H12</f>
        <v>2940</v>
      </c>
      <c r="J12" s="31" t="s">
        <v>125</v>
      </c>
      <c r="K12" s="28">
        <v>4</v>
      </c>
      <c r="L12" s="26">
        <v>7</v>
      </c>
      <c r="M12" s="32" t="e">
        <f>#REF!</f>
        <v>#REF!</v>
      </c>
      <c r="N12" s="28" t="s">
        <v>330</v>
      </c>
      <c r="O12" s="33">
        <v>35</v>
      </c>
      <c r="P12" s="30">
        <f t="shared" ref="P12:P17" si="3">L12*O12</f>
        <v>245</v>
      </c>
      <c r="Q12" s="24" t="s">
        <v>297</v>
      </c>
      <c r="R12" s="25">
        <v>8</v>
      </c>
      <c r="S12" s="26">
        <v>19</v>
      </c>
      <c r="T12" s="95" t="e">
        <f>#REF!</f>
        <v>#REF!</v>
      </c>
      <c r="U12" s="28" t="s">
        <v>31</v>
      </c>
      <c r="V12" s="29">
        <v>35</v>
      </c>
      <c r="W12" s="30">
        <f>S12*V12</f>
        <v>665</v>
      </c>
      <c r="X12" s="44" t="s">
        <v>245</v>
      </c>
      <c r="Y12" s="28">
        <v>1</v>
      </c>
      <c r="Z12" s="26">
        <v>4</v>
      </c>
      <c r="AA12" s="34">
        <f>F8</f>
        <v>0</v>
      </c>
      <c r="AB12" s="28" t="s">
        <v>347</v>
      </c>
      <c r="AC12" s="33">
        <v>35</v>
      </c>
      <c r="AD12" s="30">
        <f t="shared" ref="AD12:AD13" si="4">Z12*AC12</f>
        <v>140</v>
      </c>
      <c r="AE12" s="19"/>
      <c r="AF12" s="2" t="s">
        <v>43</v>
      </c>
      <c r="AG12" s="36">
        <f>AJ12*2+AJ15*1+AJ13*7</f>
        <v>29.5</v>
      </c>
      <c r="AH12" s="37" t="s">
        <v>85</v>
      </c>
      <c r="AI12" s="38" t="s">
        <v>8</v>
      </c>
      <c r="AJ12" s="37">
        <v>5.2</v>
      </c>
      <c r="AK12" s="39" t="s">
        <v>77</v>
      </c>
    </row>
    <row r="13" spans="1:37" ht="27" customHeight="1" x14ac:dyDescent="0.6">
      <c r="A13" s="23">
        <f>A5+1</f>
        <v>44467</v>
      </c>
      <c r="B13" s="18" t="s">
        <v>131</v>
      </c>
      <c r="C13" s="31" t="s">
        <v>302</v>
      </c>
      <c r="D13" s="28"/>
      <c r="E13" s="26">
        <v>6</v>
      </c>
      <c r="F13" s="27"/>
      <c r="G13" s="28" t="s">
        <v>31</v>
      </c>
      <c r="H13" s="33">
        <v>65</v>
      </c>
      <c r="I13" s="28">
        <f>E13*H13</f>
        <v>390</v>
      </c>
      <c r="J13" s="31" t="s">
        <v>331</v>
      </c>
      <c r="K13" s="28">
        <v>2</v>
      </c>
      <c r="L13" s="26">
        <v>6</v>
      </c>
      <c r="M13" s="32">
        <f>F1</f>
        <v>0</v>
      </c>
      <c r="N13" s="28" t="s">
        <v>31</v>
      </c>
      <c r="O13" s="33">
        <v>25</v>
      </c>
      <c r="P13" s="30">
        <f t="shared" si="3"/>
        <v>150</v>
      </c>
      <c r="Q13" s="31" t="s">
        <v>52</v>
      </c>
      <c r="R13" s="28"/>
      <c r="S13" s="26">
        <v>1</v>
      </c>
      <c r="T13" s="32" t="e">
        <f>#REF!</f>
        <v>#REF!</v>
      </c>
      <c r="U13" s="28" t="s">
        <v>33</v>
      </c>
      <c r="V13" s="33">
        <v>100</v>
      </c>
      <c r="W13" s="30">
        <f t="shared" ref="W13" si="5">S13*V13</f>
        <v>100</v>
      </c>
      <c r="X13" s="44" t="s">
        <v>348</v>
      </c>
      <c r="Y13" s="28"/>
      <c r="Z13" s="26">
        <v>5</v>
      </c>
      <c r="AA13" s="32"/>
      <c r="AB13" s="28" t="s">
        <v>347</v>
      </c>
      <c r="AC13" s="33">
        <v>55</v>
      </c>
      <c r="AD13" s="30">
        <f t="shared" si="4"/>
        <v>275</v>
      </c>
      <c r="AE13" s="35"/>
      <c r="AF13" s="3" t="s">
        <v>11</v>
      </c>
      <c r="AG13" s="41">
        <f>AJ13*5+AJ14*5</f>
        <v>21</v>
      </c>
      <c r="AH13" s="42" t="s">
        <v>87</v>
      </c>
      <c r="AI13" s="43" t="s">
        <v>88</v>
      </c>
      <c r="AJ13" s="42">
        <v>2.5</v>
      </c>
      <c r="AK13" s="39">
        <v>2</v>
      </c>
    </row>
    <row r="14" spans="1:37" ht="27" customHeight="1" x14ac:dyDescent="0.6">
      <c r="A14" s="40">
        <f>A13</f>
        <v>44467</v>
      </c>
      <c r="B14" s="23" t="s">
        <v>132</v>
      </c>
      <c r="C14" s="31" t="s">
        <v>312</v>
      </c>
      <c r="D14" s="28">
        <v>0.5</v>
      </c>
      <c r="E14" s="27">
        <v>0.5</v>
      </c>
      <c r="F14" s="27">
        <f>F2</f>
        <v>2.61</v>
      </c>
      <c r="G14" s="28" t="s">
        <v>33</v>
      </c>
      <c r="H14" s="33">
        <v>100</v>
      </c>
      <c r="I14" s="28">
        <f>E14*H14</f>
        <v>50</v>
      </c>
      <c r="J14" s="31" t="s">
        <v>332</v>
      </c>
      <c r="K14" s="28">
        <v>1</v>
      </c>
      <c r="L14" s="26">
        <v>3</v>
      </c>
      <c r="M14" s="32" t="e">
        <f>#REF!</f>
        <v>#REF!</v>
      </c>
      <c r="N14" s="28" t="s">
        <v>330</v>
      </c>
      <c r="O14" s="33">
        <v>75</v>
      </c>
      <c r="P14" s="30">
        <f t="shared" si="3"/>
        <v>225</v>
      </c>
      <c r="Q14" s="31"/>
      <c r="R14" s="28"/>
      <c r="S14" s="26"/>
      <c r="T14" s="32"/>
      <c r="U14" s="28"/>
      <c r="V14" s="33"/>
      <c r="W14" s="30"/>
      <c r="X14" s="31" t="s">
        <v>349</v>
      </c>
      <c r="Y14" s="28"/>
      <c r="Z14" s="26">
        <v>4</v>
      </c>
      <c r="AA14" s="32"/>
      <c r="AB14" s="28" t="s">
        <v>350</v>
      </c>
      <c r="AC14" s="33">
        <v>65</v>
      </c>
      <c r="AD14" s="30">
        <f>Z14*AC14</f>
        <v>260</v>
      </c>
      <c r="AE14" s="35"/>
      <c r="AF14" s="3" t="s">
        <v>49</v>
      </c>
      <c r="AG14" s="41">
        <f>AJ12*15+AJ15*5+AJ16*15</f>
        <v>101</v>
      </c>
      <c r="AH14" s="42" t="s">
        <v>87</v>
      </c>
      <c r="AI14" s="3" t="s">
        <v>12</v>
      </c>
      <c r="AJ14" s="42">
        <v>1.7</v>
      </c>
      <c r="AK14" s="45" t="s">
        <v>91</v>
      </c>
    </row>
    <row r="15" spans="1:37" ht="27" customHeight="1" x14ac:dyDescent="0.6">
      <c r="A15" s="40"/>
      <c r="B15" s="40" t="s">
        <v>14</v>
      </c>
      <c r="C15" s="31" t="s">
        <v>313</v>
      </c>
      <c r="D15" s="28">
        <v>0.5</v>
      </c>
      <c r="E15" s="27">
        <v>0.5</v>
      </c>
      <c r="F15" s="27">
        <f>F2</f>
        <v>2.61</v>
      </c>
      <c r="G15" s="28" t="s">
        <v>31</v>
      </c>
      <c r="H15" s="33">
        <v>60</v>
      </c>
      <c r="I15" s="28">
        <f>E15*H15</f>
        <v>30</v>
      </c>
      <c r="J15" s="31" t="s">
        <v>333</v>
      </c>
      <c r="K15" s="28">
        <v>1</v>
      </c>
      <c r="L15" s="26">
        <v>3</v>
      </c>
      <c r="M15" s="32">
        <f>F4</f>
        <v>0</v>
      </c>
      <c r="N15" s="28" t="s">
        <v>31</v>
      </c>
      <c r="O15" s="33">
        <v>150</v>
      </c>
      <c r="P15" s="30">
        <f t="shared" si="3"/>
        <v>450</v>
      </c>
      <c r="Q15" s="31"/>
      <c r="R15" s="28"/>
      <c r="S15" s="27"/>
      <c r="T15" s="32"/>
      <c r="U15" s="28"/>
      <c r="V15" s="33"/>
      <c r="W15" s="30"/>
      <c r="X15" s="31" t="s">
        <v>351</v>
      </c>
      <c r="Y15" s="28"/>
      <c r="Z15" s="27">
        <v>0.3</v>
      </c>
      <c r="AA15" s="32"/>
      <c r="AB15" s="28" t="s">
        <v>352</v>
      </c>
      <c r="AC15" s="33">
        <v>80</v>
      </c>
      <c r="AD15" s="30">
        <f>Z15*AC15</f>
        <v>24</v>
      </c>
      <c r="AE15" s="35" t="s">
        <v>35</v>
      </c>
      <c r="AF15" s="3"/>
      <c r="AG15" s="46"/>
      <c r="AH15" s="42"/>
      <c r="AI15" s="3" t="s">
        <v>92</v>
      </c>
      <c r="AJ15" s="42">
        <v>1.6</v>
      </c>
      <c r="AK15" s="39" t="s">
        <v>93</v>
      </c>
    </row>
    <row r="16" spans="1:37" ht="30" customHeight="1" x14ac:dyDescent="0.6">
      <c r="A16" s="7"/>
      <c r="B16" s="40"/>
      <c r="C16" s="31" t="s">
        <v>314</v>
      </c>
      <c r="D16" s="28"/>
      <c r="E16" s="27">
        <v>0.5</v>
      </c>
      <c r="F16" s="27"/>
      <c r="G16" s="28" t="s">
        <v>31</v>
      </c>
      <c r="H16" s="33">
        <v>120</v>
      </c>
      <c r="I16" s="28">
        <f>E16*H16</f>
        <v>60</v>
      </c>
      <c r="J16" s="31" t="s">
        <v>334</v>
      </c>
      <c r="K16" s="28">
        <v>1</v>
      </c>
      <c r="L16" s="26">
        <v>2</v>
      </c>
      <c r="M16" s="32" t="e">
        <f>F6</f>
        <v>#REF!</v>
      </c>
      <c r="N16" s="28" t="s">
        <v>330</v>
      </c>
      <c r="O16" s="33">
        <v>35</v>
      </c>
      <c r="P16" s="30">
        <f t="shared" si="3"/>
        <v>70</v>
      </c>
      <c r="Q16" s="31"/>
      <c r="R16" s="26"/>
      <c r="S16" s="26"/>
      <c r="T16" s="32"/>
      <c r="U16" s="28"/>
      <c r="V16" s="33"/>
      <c r="W16" s="30"/>
      <c r="X16" s="31"/>
      <c r="Y16" s="28"/>
      <c r="Z16" s="26"/>
      <c r="AA16" s="32"/>
      <c r="AB16" s="28"/>
      <c r="AC16" s="33"/>
      <c r="AD16" s="30"/>
      <c r="AE16" s="35"/>
      <c r="AF16" s="3"/>
      <c r="AG16" s="46"/>
      <c r="AH16" s="42"/>
      <c r="AI16" s="3" t="s">
        <v>35</v>
      </c>
      <c r="AJ16" s="42">
        <v>1</v>
      </c>
      <c r="AK16" s="45">
        <v>1</v>
      </c>
    </row>
    <row r="17" spans="1:37" ht="27" customHeight="1" x14ac:dyDescent="0.6">
      <c r="A17" s="94"/>
      <c r="B17" s="55"/>
      <c r="C17" s="65"/>
      <c r="D17" s="66"/>
      <c r="E17" s="67"/>
      <c r="F17" s="67"/>
      <c r="G17" s="66"/>
      <c r="H17" s="68"/>
      <c r="I17" s="30"/>
      <c r="J17" s="31" t="s">
        <v>335</v>
      </c>
      <c r="K17" s="28"/>
      <c r="L17" s="26">
        <v>1</v>
      </c>
      <c r="M17" s="32"/>
      <c r="N17" s="28" t="s">
        <v>336</v>
      </c>
      <c r="O17" s="33">
        <v>120</v>
      </c>
      <c r="P17" s="30">
        <f t="shared" si="3"/>
        <v>120</v>
      </c>
      <c r="Q17" s="97"/>
      <c r="R17" s="99"/>
      <c r="S17" s="79"/>
      <c r="T17" s="79"/>
      <c r="U17" s="79"/>
      <c r="V17" s="51"/>
      <c r="W17" s="30"/>
      <c r="X17" s="47"/>
      <c r="Y17" s="48"/>
      <c r="Z17" s="52"/>
      <c r="AA17" s="50"/>
      <c r="AB17" s="28"/>
      <c r="AC17" s="28"/>
      <c r="AD17" s="30"/>
      <c r="AE17" s="35"/>
      <c r="AF17" s="3"/>
      <c r="AG17" s="46"/>
      <c r="AH17" s="42"/>
      <c r="AI17" s="3"/>
      <c r="AJ17" s="42"/>
      <c r="AK17" s="45"/>
    </row>
    <row r="18" spans="1:37" ht="30" customHeight="1" x14ac:dyDescent="0.6">
      <c r="A18" s="19"/>
      <c r="B18" s="18"/>
      <c r="C18" s="136" t="s">
        <v>315</v>
      </c>
      <c r="D18" s="136"/>
      <c r="E18" s="136"/>
      <c r="F18" s="136"/>
      <c r="G18" s="136"/>
      <c r="H18" s="136"/>
      <c r="I18" s="136"/>
      <c r="J18" s="136" t="s">
        <v>315</v>
      </c>
      <c r="K18" s="136"/>
      <c r="L18" s="136"/>
      <c r="M18" s="136"/>
      <c r="N18" s="136"/>
      <c r="O18" s="136"/>
      <c r="P18" s="136"/>
      <c r="Q18" s="136" t="s">
        <v>316</v>
      </c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7"/>
      <c r="AF18" s="1" t="s">
        <v>5</v>
      </c>
      <c r="AG18" s="20">
        <f>AJ19*68+AJ20*73+AJ21*45+AJ22*24+AJ23*60</f>
        <v>671</v>
      </c>
      <c r="AH18" s="21" t="s">
        <v>6</v>
      </c>
      <c r="AI18" s="129" t="s">
        <v>97</v>
      </c>
      <c r="AJ18" s="129"/>
      <c r="AK18" s="22" t="s">
        <v>98</v>
      </c>
    </row>
    <row r="19" spans="1:37" ht="27" customHeight="1" x14ac:dyDescent="0.6">
      <c r="A19" s="18"/>
      <c r="B19" s="23"/>
      <c r="C19" s="31" t="s">
        <v>383</v>
      </c>
      <c r="D19" s="28"/>
      <c r="E19" s="26">
        <v>65</v>
      </c>
      <c r="F19" s="27"/>
      <c r="G19" s="28" t="s">
        <v>384</v>
      </c>
      <c r="H19" s="33"/>
      <c r="I19" s="28"/>
      <c r="J19" s="31"/>
      <c r="K19" s="28"/>
      <c r="L19" s="26"/>
      <c r="M19" s="32"/>
      <c r="N19" s="28"/>
      <c r="O19" s="33"/>
      <c r="P19" s="30">
        <f>L19*O19</f>
        <v>0</v>
      </c>
      <c r="Q19" s="24" t="s">
        <v>317</v>
      </c>
      <c r="R19" s="25">
        <v>2</v>
      </c>
      <c r="S19" s="26">
        <v>271</v>
      </c>
      <c r="T19" s="27" t="e">
        <f>#REF!</f>
        <v>#REF!</v>
      </c>
      <c r="U19" s="25" t="s">
        <v>19</v>
      </c>
      <c r="V19" s="25">
        <v>10</v>
      </c>
      <c r="W19" s="30">
        <f>S19*V19</f>
        <v>2710</v>
      </c>
      <c r="X19" s="31"/>
      <c r="Y19" s="28"/>
      <c r="Z19" s="26"/>
      <c r="AA19" s="32"/>
      <c r="AB19" s="28"/>
      <c r="AC19" s="33"/>
      <c r="AD19" s="30"/>
      <c r="AE19" s="35" t="s">
        <v>395</v>
      </c>
      <c r="AF19" s="2" t="s">
        <v>43</v>
      </c>
      <c r="AG19" s="36">
        <f>AJ19*2+AJ22*1+AJ20*7</f>
        <v>30</v>
      </c>
      <c r="AH19" s="37" t="s">
        <v>87</v>
      </c>
      <c r="AI19" s="38" t="s">
        <v>8</v>
      </c>
      <c r="AJ19" s="37">
        <v>5.4</v>
      </c>
      <c r="AK19" s="39" t="s">
        <v>101</v>
      </c>
    </row>
    <row r="20" spans="1:37" ht="27" customHeight="1" x14ac:dyDescent="0.6">
      <c r="A20" s="23">
        <f>A13+1</f>
        <v>44468</v>
      </c>
      <c r="B20" s="40" t="s">
        <v>10</v>
      </c>
      <c r="C20" s="31" t="s">
        <v>318</v>
      </c>
      <c r="D20" s="28">
        <v>3</v>
      </c>
      <c r="E20" s="26">
        <v>12</v>
      </c>
      <c r="F20" s="27">
        <f>F2</f>
        <v>2.61</v>
      </c>
      <c r="G20" s="28" t="s">
        <v>31</v>
      </c>
      <c r="H20" s="33">
        <v>150</v>
      </c>
      <c r="I20" s="28">
        <f>E20*H20</f>
        <v>1800</v>
      </c>
      <c r="J20" s="31" t="s">
        <v>319</v>
      </c>
      <c r="K20" s="28"/>
      <c r="L20" s="26">
        <v>3</v>
      </c>
      <c r="M20" s="32"/>
      <c r="N20" s="28" t="s">
        <v>320</v>
      </c>
      <c r="O20" s="33">
        <v>75</v>
      </c>
      <c r="P20" s="30">
        <f t="shared" ref="P20:P24" si="6">L20*O20</f>
        <v>225</v>
      </c>
      <c r="Q20" s="31"/>
      <c r="R20" s="28"/>
      <c r="S20" s="26"/>
      <c r="T20" s="32"/>
      <c r="U20" s="28"/>
      <c r="V20" s="33"/>
      <c r="W20" s="30"/>
      <c r="X20" s="31"/>
      <c r="Y20" s="28"/>
      <c r="Z20" s="26"/>
      <c r="AA20" s="32"/>
      <c r="AB20" s="28"/>
      <c r="AC20" s="33"/>
      <c r="AD20" s="30"/>
      <c r="AE20" s="35" t="s">
        <v>396</v>
      </c>
      <c r="AF20" s="3" t="s">
        <v>11</v>
      </c>
      <c r="AG20" s="41">
        <f>AJ20*5+AJ21*5</f>
        <v>23</v>
      </c>
      <c r="AH20" s="42" t="s">
        <v>87</v>
      </c>
      <c r="AI20" s="43" t="s">
        <v>88</v>
      </c>
      <c r="AJ20" s="42">
        <v>2.6</v>
      </c>
      <c r="AK20" s="39">
        <v>2</v>
      </c>
    </row>
    <row r="21" spans="1:37" ht="27" customHeight="1" x14ac:dyDescent="0.6">
      <c r="A21" s="40">
        <f>A20</f>
        <v>44468</v>
      </c>
      <c r="B21" s="40" t="s">
        <v>47</v>
      </c>
      <c r="C21" s="31" t="s">
        <v>321</v>
      </c>
      <c r="D21" s="28"/>
      <c r="E21" s="26">
        <v>10</v>
      </c>
      <c r="F21" s="32"/>
      <c r="G21" s="28" t="s">
        <v>322</v>
      </c>
      <c r="H21" s="33">
        <v>25</v>
      </c>
      <c r="I21" s="28">
        <f>E21*H21</f>
        <v>250</v>
      </c>
      <c r="J21" s="31" t="s">
        <v>323</v>
      </c>
      <c r="K21" s="33"/>
      <c r="L21" s="26">
        <v>3</v>
      </c>
      <c r="M21" s="33"/>
      <c r="N21" s="28" t="s">
        <v>322</v>
      </c>
      <c r="O21" s="33">
        <v>120</v>
      </c>
      <c r="P21" s="30">
        <f t="shared" si="6"/>
        <v>360</v>
      </c>
      <c r="Q21" s="31"/>
      <c r="R21" s="28"/>
      <c r="S21" s="26"/>
      <c r="T21" s="32"/>
      <c r="U21" s="28"/>
      <c r="V21" s="33"/>
      <c r="W21" s="30"/>
      <c r="X21" s="31"/>
      <c r="Y21" s="28"/>
      <c r="Z21" s="26"/>
      <c r="AA21" s="32"/>
      <c r="AB21" s="28"/>
      <c r="AC21" s="33"/>
      <c r="AD21" s="30"/>
      <c r="AE21" s="35" t="s">
        <v>397</v>
      </c>
      <c r="AF21" s="3" t="s">
        <v>49</v>
      </c>
      <c r="AG21" s="41">
        <f>AJ19*15+AJ22*5+AJ23*15</f>
        <v>86</v>
      </c>
      <c r="AH21" s="42" t="s">
        <v>87</v>
      </c>
      <c r="AI21" s="3" t="s">
        <v>12</v>
      </c>
      <c r="AJ21" s="42">
        <v>2</v>
      </c>
      <c r="AK21" s="45" t="s">
        <v>91</v>
      </c>
    </row>
    <row r="22" spans="1:37" ht="27" customHeight="1" x14ac:dyDescent="0.6">
      <c r="A22" s="40"/>
      <c r="B22" s="40" t="s">
        <v>14</v>
      </c>
      <c r="C22" s="31" t="s">
        <v>246</v>
      </c>
      <c r="D22" s="28">
        <v>1</v>
      </c>
      <c r="E22" s="26">
        <v>3</v>
      </c>
      <c r="F22" s="27">
        <f>F2</f>
        <v>2.61</v>
      </c>
      <c r="G22" s="28" t="s">
        <v>324</v>
      </c>
      <c r="H22" s="33">
        <v>35</v>
      </c>
      <c r="I22" s="28">
        <f>E22*H22</f>
        <v>105</v>
      </c>
      <c r="J22" s="31" t="s">
        <v>325</v>
      </c>
      <c r="K22" s="28"/>
      <c r="L22" s="26">
        <v>3</v>
      </c>
      <c r="M22" s="32"/>
      <c r="N22" s="28" t="s">
        <v>324</v>
      </c>
      <c r="O22" s="33">
        <v>75</v>
      </c>
      <c r="P22" s="30">
        <f t="shared" si="6"/>
        <v>225</v>
      </c>
      <c r="Q22" s="31"/>
      <c r="R22" s="28"/>
      <c r="S22" s="26"/>
      <c r="T22" s="32"/>
      <c r="U22" s="28"/>
      <c r="V22" s="33"/>
      <c r="W22" s="30"/>
      <c r="X22" s="31"/>
      <c r="Y22" s="28"/>
      <c r="Z22" s="26"/>
      <c r="AA22" s="32"/>
      <c r="AB22" s="28"/>
      <c r="AC22" s="33"/>
      <c r="AD22" s="30"/>
      <c r="AE22" s="35" t="s">
        <v>398</v>
      </c>
      <c r="AF22" s="3"/>
      <c r="AG22" s="46"/>
      <c r="AH22" s="42"/>
      <c r="AI22" s="3" t="s">
        <v>92</v>
      </c>
      <c r="AJ22" s="42">
        <v>1</v>
      </c>
      <c r="AK22" s="39" t="s">
        <v>93</v>
      </c>
    </row>
    <row r="23" spans="1:37" ht="27" customHeight="1" x14ac:dyDescent="0.6">
      <c r="A23" s="7"/>
      <c r="B23" s="40"/>
      <c r="C23" s="31" t="s">
        <v>22</v>
      </c>
      <c r="D23" s="28">
        <v>1</v>
      </c>
      <c r="E23" s="26">
        <v>3</v>
      </c>
      <c r="F23" s="27">
        <f>F2</f>
        <v>2.61</v>
      </c>
      <c r="G23" s="28" t="s">
        <v>326</v>
      </c>
      <c r="H23" s="33">
        <v>60</v>
      </c>
      <c r="I23" s="28">
        <f>E23*H23</f>
        <v>180</v>
      </c>
      <c r="J23" s="31" t="s">
        <v>327</v>
      </c>
      <c r="K23" s="28"/>
      <c r="L23" s="27">
        <v>0.5</v>
      </c>
      <c r="M23" s="32"/>
      <c r="N23" s="28" t="s">
        <v>326</v>
      </c>
      <c r="O23" s="33">
        <v>80</v>
      </c>
      <c r="P23" s="30">
        <f>L23*O23</f>
        <v>40</v>
      </c>
      <c r="Q23" s="31"/>
      <c r="R23" s="28"/>
      <c r="S23" s="26"/>
      <c r="T23" s="32"/>
      <c r="U23" s="28"/>
      <c r="V23" s="33"/>
      <c r="W23" s="30"/>
      <c r="X23" s="100"/>
      <c r="Y23" s="99"/>
      <c r="Z23" s="99"/>
      <c r="AA23" s="99"/>
      <c r="AB23" s="28"/>
      <c r="AC23" s="28"/>
      <c r="AD23" s="30"/>
      <c r="AE23" s="35" t="s">
        <v>399</v>
      </c>
      <c r="AF23" s="3"/>
      <c r="AG23" s="46"/>
      <c r="AH23" s="42"/>
      <c r="AI23" s="3" t="s">
        <v>35</v>
      </c>
      <c r="AJ23" s="42">
        <v>0</v>
      </c>
      <c r="AK23" s="45">
        <v>1</v>
      </c>
    </row>
    <row r="24" spans="1:37" ht="27" customHeight="1" x14ac:dyDescent="0.6">
      <c r="A24" s="40"/>
      <c r="B24" s="18"/>
      <c r="C24" s="47" t="s">
        <v>328</v>
      </c>
      <c r="D24" s="48">
        <v>1</v>
      </c>
      <c r="E24" s="52">
        <v>3</v>
      </c>
      <c r="F24" s="49">
        <f>F2</f>
        <v>2.61</v>
      </c>
      <c r="G24" s="48" t="s">
        <v>320</v>
      </c>
      <c r="H24" s="51">
        <v>35</v>
      </c>
      <c r="I24" s="48">
        <f>E24*H24</f>
        <v>105</v>
      </c>
      <c r="J24" s="47"/>
      <c r="K24" s="48"/>
      <c r="L24" s="49"/>
      <c r="M24" s="50"/>
      <c r="N24" s="48"/>
      <c r="O24" s="51"/>
      <c r="P24" s="56">
        <f t="shared" si="6"/>
        <v>0</v>
      </c>
      <c r="Q24" s="47"/>
      <c r="R24" s="48"/>
      <c r="S24" s="52"/>
      <c r="T24" s="50"/>
      <c r="U24" s="48"/>
      <c r="V24" s="51"/>
      <c r="W24" s="56"/>
      <c r="X24" s="101"/>
      <c r="Y24" s="102"/>
      <c r="Z24" s="102"/>
      <c r="AA24" s="102"/>
      <c r="AB24" s="28"/>
      <c r="AC24" s="33"/>
      <c r="AD24" s="30"/>
      <c r="AE24" s="35"/>
      <c r="AF24" s="3"/>
      <c r="AG24" s="46"/>
      <c r="AH24" s="42"/>
      <c r="AI24" s="3"/>
      <c r="AJ24" s="42"/>
      <c r="AK24" s="45"/>
    </row>
    <row r="25" spans="1:37" ht="30" customHeight="1" x14ac:dyDescent="0.6">
      <c r="A25" s="53"/>
      <c r="B25" s="53"/>
      <c r="C25" s="137" t="s">
        <v>115</v>
      </c>
      <c r="D25" s="138"/>
      <c r="E25" s="138"/>
      <c r="F25" s="138"/>
      <c r="G25" s="138"/>
      <c r="H25" s="138"/>
      <c r="I25" s="139"/>
      <c r="J25" s="136" t="s">
        <v>367</v>
      </c>
      <c r="K25" s="136"/>
      <c r="L25" s="136"/>
      <c r="M25" s="136"/>
      <c r="N25" s="136"/>
      <c r="O25" s="136"/>
      <c r="P25" s="136"/>
      <c r="Q25" s="137" t="s">
        <v>60</v>
      </c>
      <c r="R25" s="138"/>
      <c r="S25" s="138"/>
      <c r="T25" s="138"/>
      <c r="U25" s="138"/>
      <c r="V25" s="138"/>
      <c r="W25" s="139"/>
      <c r="X25" s="136" t="s">
        <v>337</v>
      </c>
      <c r="Y25" s="136"/>
      <c r="Z25" s="136"/>
      <c r="AA25" s="136"/>
      <c r="AB25" s="136"/>
      <c r="AC25" s="136"/>
      <c r="AD25" s="136"/>
      <c r="AE25" s="58"/>
      <c r="AF25" s="1" t="s">
        <v>5</v>
      </c>
      <c r="AG25" s="20">
        <f>AJ26*68+AJ27*73+AJ28*45+AJ29*24+AJ30*60</f>
        <v>724.9</v>
      </c>
      <c r="AH25" s="21" t="s">
        <v>6</v>
      </c>
      <c r="AI25" s="129" t="s">
        <v>97</v>
      </c>
      <c r="AJ25" s="129"/>
      <c r="AK25" s="22" t="s">
        <v>98</v>
      </c>
    </row>
    <row r="26" spans="1:37" ht="27" customHeight="1" x14ac:dyDescent="0.6">
      <c r="A26" s="18"/>
      <c r="B26" s="18"/>
      <c r="C26" s="31" t="s">
        <v>105</v>
      </c>
      <c r="D26" s="25">
        <v>1</v>
      </c>
      <c r="E26" s="26">
        <v>12</v>
      </c>
      <c r="F26" s="27">
        <f>F2</f>
        <v>2.61</v>
      </c>
      <c r="G26" s="25" t="s">
        <v>31</v>
      </c>
      <c r="H26" s="33">
        <v>40</v>
      </c>
      <c r="I26" s="30">
        <f>H26*E26</f>
        <v>480</v>
      </c>
      <c r="J26" s="24" t="s">
        <v>57</v>
      </c>
      <c r="K26" s="25">
        <v>2</v>
      </c>
      <c r="L26" s="26">
        <v>15</v>
      </c>
      <c r="M26" s="34" t="e">
        <f>#REF!</f>
        <v>#REF!</v>
      </c>
      <c r="N26" s="28" t="s">
        <v>31</v>
      </c>
      <c r="O26" s="29">
        <v>35</v>
      </c>
      <c r="P26" s="30">
        <f>O26*L26</f>
        <v>525</v>
      </c>
      <c r="Q26" s="24" t="s">
        <v>285</v>
      </c>
      <c r="R26" s="25">
        <v>7.5</v>
      </c>
      <c r="S26" s="26">
        <v>19</v>
      </c>
      <c r="T26" s="95" t="e">
        <f>#REF!</f>
        <v>#REF!</v>
      </c>
      <c r="U26" s="28" t="s">
        <v>31</v>
      </c>
      <c r="V26" s="29">
        <v>35</v>
      </c>
      <c r="W26" s="30">
        <f>S26*V26</f>
        <v>665</v>
      </c>
      <c r="X26" s="24" t="s">
        <v>338</v>
      </c>
      <c r="Y26" s="25">
        <v>1</v>
      </c>
      <c r="Z26" s="26">
        <v>3</v>
      </c>
      <c r="AA26" s="34" t="e">
        <f>#REF!</f>
        <v>#REF!</v>
      </c>
      <c r="AB26" s="28" t="s">
        <v>339</v>
      </c>
      <c r="AC26" s="29">
        <v>100</v>
      </c>
      <c r="AD26" s="30">
        <f>AC26*Z26</f>
        <v>300</v>
      </c>
      <c r="AE26" s="19"/>
      <c r="AF26" s="2" t="s">
        <v>43</v>
      </c>
      <c r="AG26" s="36">
        <f>AJ26*2+AJ29*1+AJ27*7</f>
        <v>28.849999999999998</v>
      </c>
      <c r="AH26" s="37" t="s">
        <v>87</v>
      </c>
      <c r="AI26" s="38" t="s">
        <v>8</v>
      </c>
      <c r="AJ26" s="37">
        <v>5.5</v>
      </c>
      <c r="AK26" s="39" t="s">
        <v>101</v>
      </c>
    </row>
    <row r="27" spans="1:37" ht="27" customHeight="1" x14ac:dyDescent="0.6">
      <c r="A27" s="23">
        <f>A20+1</f>
        <v>44469</v>
      </c>
      <c r="B27" s="35" t="s">
        <v>10</v>
      </c>
      <c r="C27" s="31" t="s">
        <v>27</v>
      </c>
      <c r="D27" s="28"/>
      <c r="E27" s="26">
        <v>3</v>
      </c>
      <c r="F27" s="27"/>
      <c r="G27" s="28" t="s">
        <v>31</v>
      </c>
      <c r="H27" s="33">
        <v>35</v>
      </c>
      <c r="I27" s="30">
        <f t="shared" ref="I27:I30" si="7">H27*E27</f>
        <v>105</v>
      </c>
      <c r="J27" s="31" t="s">
        <v>70</v>
      </c>
      <c r="K27" s="28">
        <v>0.5</v>
      </c>
      <c r="L27" s="26">
        <v>2</v>
      </c>
      <c r="M27" s="32" t="e">
        <f>#REF!</f>
        <v>#REF!</v>
      </c>
      <c r="N27" s="28" t="s">
        <v>31</v>
      </c>
      <c r="O27" s="33">
        <v>35</v>
      </c>
      <c r="P27" s="30">
        <f t="shared" ref="P27:P29" si="8">O27*L27</f>
        <v>70</v>
      </c>
      <c r="Q27" s="31" t="s">
        <v>52</v>
      </c>
      <c r="R27" s="28"/>
      <c r="S27" s="26">
        <v>1</v>
      </c>
      <c r="T27" s="32" t="e">
        <f>#REF!</f>
        <v>#REF!</v>
      </c>
      <c r="U27" s="28" t="s">
        <v>33</v>
      </c>
      <c r="V27" s="33">
        <v>100</v>
      </c>
      <c r="W27" s="30">
        <f t="shared" ref="W27:W28" si="9">S27*V27</f>
        <v>100</v>
      </c>
      <c r="X27" s="31" t="s">
        <v>340</v>
      </c>
      <c r="Y27" s="28">
        <v>2</v>
      </c>
      <c r="Z27" s="26">
        <v>25</v>
      </c>
      <c r="AA27" s="32" t="e">
        <f>#REF!</f>
        <v>#REF!</v>
      </c>
      <c r="AB27" s="28" t="s">
        <v>341</v>
      </c>
      <c r="AC27" s="33">
        <v>25</v>
      </c>
      <c r="AD27" s="30">
        <f>AC27*Z27</f>
        <v>625</v>
      </c>
      <c r="AE27" s="35"/>
      <c r="AF27" s="3" t="s">
        <v>11</v>
      </c>
      <c r="AG27" s="41">
        <f>AJ27*5+AJ28*5</f>
        <v>20.5</v>
      </c>
      <c r="AH27" s="42" t="s">
        <v>87</v>
      </c>
      <c r="AI27" s="43" t="s">
        <v>88</v>
      </c>
      <c r="AJ27" s="42">
        <v>2.2999999999999998</v>
      </c>
      <c r="AK27" s="39">
        <v>2</v>
      </c>
    </row>
    <row r="28" spans="1:37" ht="27" customHeight="1" x14ac:dyDescent="0.6">
      <c r="A28" s="40">
        <f>A27</f>
        <v>44469</v>
      </c>
      <c r="B28" s="70" t="s">
        <v>47</v>
      </c>
      <c r="C28" s="31" t="s">
        <v>69</v>
      </c>
      <c r="D28" s="28"/>
      <c r="E28" s="26">
        <v>3</v>
      </c>
      <c r="F28" s="27"/>
      <c r="G28" s="28" t="s">
        <v>31</v>
      </c>
      <c r="H28" s="33">
        <v>35</v>
      </c>
      <c r="I28" s="30">
        <f t="shared" si="7"/>
        <v>105</v>
      </c>
      <c r="J28" s="31" t="s">
        <v>145</v>
      </c>
      <c r="K28" s="28">
        <v>0.1</v>
      </c>
      <c r="L28" s="26">
        <v>2</v>
      </c>
      <c r="M28" s="32" t="e">
        <f>#REF!</f>
        <v>#REF!</v>
      </c>
      <c r="N28" s="28" t="s">
        <v>31</v>
      </c>
      <c r="O28" s="33">
        <v>60</v>
      </c>
      <c r="P28" s="30">
        <f t="shared" si="8"/>
        <v>120</v>
      </c>
      <c r="Q28" s="31"/>
      <c r="R28" s="28"/>
      <c r="S28" s="27"/>
      <c r="T28" s="32"/>
      <c r="U28" s="28"/>
      <c r="V28" s="28"/>
      <c r="W28" s="30">
        <f t="shared" si="9"/>
        <v>0</v>
      </c>
      <c r="X28" s="44"/>
      <c r="Y28" s="28"/>
      <c r="Z28" s="26"/>
      <c r="AA28" s="34"/>
      <c r="AB28" s="28"/>
      <c r="AC28" s="33"/>
      <c r="AD28" s="30">
        <f t="shared" ref="AD28" si="10">AC28*Z28</f>
        <v>0</v>
      </c>
      <c r="AE28" s="35" t="s">
        <v>35</v>
      </c>
      <c r="AF28" s="3" t="s">
        <v>49</v>
      </c>
      <c r="AG28" s="41">
        <f>AJ26*15+AJ29*5+AJ30*15</f>
        <v>106.25</v>
      </c>
      <c r="AH28" s="42" t="s">
        <v>87</v>
      </c>
      <c r="AI28" s="3" t="s">
        <v>12</v>
      </c>
      <c r="AJ28" s="42">
        <v>1.8</v>
      </c>
      <c r="AK28" s="45" t="s">
        <v>91</v>
      </c>
    </row>
    <row r="29" spans="1:37" ht="27" customHeight="1" x14ac:dyDescent="0.6">
      <c r="A29" s="7"/>
      <c r="B29" s="71" t="s">
        <v>14</v>
      </c>
      <c r="C29" s="31" t="s">
        <v>103</v>
      </c>
      <c r="D29" s="28"/>
      <c r="E29" s="26">
        <v>8</v>
      </c>
      <c r="F29" s="27"/>
      <c r="G29" s="28" t="s">
        <v>31</v>
      </c>
      <c r="H29" s="33">
        <v>55</v>
      </c>
      <c r="I29" s="30">
        <f t="shared" si="7"/>
        <v>440</v>
      </c>
      <c r="J29" s="31" t="s">
        <v>109</v>
      </c>
      <c r="K29" s="28">
        <v>0.2</v>
      </c>
      <c r="L29" s="26">
        <v>3</v>
      </c>
      <c r="M29" s="32" t="e">
        <f>#REF!</f>
        <v>#REF!</v>
      </c>
      <c r="N29" s="28" t="s">
        <v>31</v>
      </c>
      <c r="O29" s="33">
        <v>150</v>
      </c>
      <c r="P29" s="30">
        <f t="shared" si="8"/>
        <v>450</v>
      </c>
      <c r="Q29" s="31"/>
      <c r="R29" s="28"/>
      <c r="S29" s="27"/>
      <c r="T29" s="32"/>
      <c r="U29" s="28"/>
      <c r="V29" s="28"/>
      <c r="W29" s="30"/>
      <c r="X29" s="31"/>
      <c r="Y29" s="28"/>
      <c r="Z29" s="26"/>
      <c r="AA29" s="32"/>
      <c r="AB29" s="28"/>
      <c r="AC29" s="33"/>
      <c r="AD29" s="30"/>
      <c r="AE29" s="35"/>
      <c r="AF29" s="3"/>
      <c r="AG29" s="46"/>
      <c r="AH29" s="42"/>
      <c r="AI29" s="3" t="s">
        <v>92</v>
      </c>
      <c r="AJ29" s="42">
        <v>1.75</v>
      </c>
      <c r="AK29" s="39" t="s">
        <v>93</v>
      </c>
    </row>
    <row r="30" spans="1:37" ht="27" customHeight="1" x14ac:dyDescent="0.6">
      <c r="A30" s="40" t="s">
        <v>126</v>
      </c>
      <c r="B30" s="40"/>
      <c r="C30" s="31" t="s">
        <v>116</v>
      </c>
      <c r="D30" s="28"/>
      <c r="E30" s="26">
        <v>1</v>
      </c>
      <c r="F30" s="27"/>
      <c r="G30" s="28" t="s">
        <v>114</v>
      </c>
      <c r="H30" s="33">
        <v>120</v>
      </c>
      <c r="I30" s="30">
        <f t="shared" si="7"/>
        <v>120</v>
      </c>
      <c r="J30" s="31"/>
      <c r="K30" s="28"/>
      <c r="L30" s="27"/>
      <c r="M30" s="32"/>
      <c r="N30" s="28"/>
      <c r="O30" s="28"/>
      <c r="P30" s="30"/>
      <c r="Q30" s="31"/>
      <c r="R30" s="28"/>
      <c r="S30" s="27"/>
      <c r="T30" s="32"/>
      <c r="U30" s="28"/>
      <c r="V30" s="28"/>
      <c r="W30" s="30"/>
      <c r="X30" s="31"/>
      <c r="Y30" s="28"/>
      <c r="Z30" s="27"/>
      <c r="AA30" s="32"/>
      <c r="AB30" s="28"/>
      <c r="AC30" s="33"/>
      <c r="AD30" s="30"/>
      <c r="AE30" s="35"/>
      <c r="AF30" s="3"/>
      <c r="AG30" s="46"/>
      <c r="AH30" s="42"/>
      <c r="AI30" s="3" t="s">
        <v>35</v>
      </c>
      <c r="AJ30" s="42">
        <v>1</v>
      </c>
      <c r="AK30" s="45">
        <v>1</v>
      </c>
    </row>
    <row r="31" spans="1:37" ht="27" customHeight="1" x14ac:dyDescent="0.6">
      <c r="A31" s="40"/>
      <c r="B31" s="57"/>
      <c r="C31" s="47"/>
      <c r="D31" s="48"/>
      <c r="E31" s="49"/>
      <c r="F31" s="49"/>
      <c r="G31" s="48"/>
      <c r="H31" s="51"/>
      <c r="I31" s="56"/>
      <c r="J31" s="47"/>
      <c r="K31" s="48"/>
      <c r="L31" s="49"/>
      <c r="M31" s="50"/>
      <c r="N31" s="51"/>
      <c r="O31" s="51"/>
      <c r="P31" s="56"/>
      <c r="Q31" s="47"/>
      <c r="R31" s="48"/>
      <c r="S31" s="49"/>
      <c r="T31" s="50"/>
      <c r="U31" s="51"/>
      <c r="V31" s="51"/>
      <c r="W31" s="56"/>
      <c r="X31" s="47"/>
      <c r="Y31" s="48"/>
      <c r="Z31" s="52"/>
      <c r="AA31" s="50"/>
      <c r="AB31" s="48"/>
      <c r="AC31" s="51"/>
      <c r="AD31" s="30"/>
      <c r="AE31" s="35"/>
      <c r="AF31" s="3"/>
      <c r="AG31" s="46"/>
      <c r="AH31" s="42"/>
      <c r="AI31" s="3"/>
      <c r="AJ31" s="42"/>
      <c r="AK31" s="45"/>
    </row>
    <row r="32" spans="1:37" ht="28.5" customHeight="1" x14ac:dyDescent="0.6">
      <c r="A32" s="19"/>
      <c r="B32" s="53"/>
      <c r="C32" s="137" t="s">
        <v>307</v>
      </c>
      <c r="D32" s="138"/>
      <c r="E32" s="138"/>
      <c r="F32" s="138"/>
      <c r="G32" s="138"/>
      <c r="H32" s="138"/>
      <c r="I32" s="139"/>
      <c r="J32" s="136" t="s">
        <v>366</v>
      </c>
      <c r="K32" s="136"/>
      <c r="L32" s="136"/>
      <c r="M32" s="136"/>
      <c r="N32" s="136"/>
      <c r="O32" s="136"/>
      <c r="P32" s="136"/>
      <c r="Q32" s="137" t="s">
        <v>16</v>
      </c>
      <c r="R32" s="138"/>
      <c r="S32" s="138"/>
      <c r="T32" s="138"/>
      <c r="U32" s="138"/>
      <c r="V32" s="138"/>
      <c r="W32" s="139"/>
      <c r="X32" s="137" t="s">
        <v>211</v>
      </c>
      <c r="Y32" s="138"/>
      <c r="Z32" s="138"/>
      <c r="AA32" s="138"/>
      <c r="AB32" s="138"/>
      <c r="AC32" s="138"/>
      <c r="AD32" s="139"/>
      <c r="AE32" s="17"/>
      <c r="AF32" s="1" t="s">
        <v>5</v>
      </c>
      <c r="AG32" s="20">
        <v>737</v>
      </c>
      <c r="AH32" s="21" t="s">
        <v>6</v>
      </c>
      <c r="AI32" s="129" t="s">
        <v>97</v>
      </c>
      <c r="AJ32" s="129"/>
      <c r="AK32" s="22" t="s">
        <v>98</v>
      </c>
    </row>
    <row r="33" spans="1:37" ht="27" customHeight="1" x14ac:dyDescent="0.6">
      <c r="A33" s="35"/>
      <c r="B33" s="18"/>
      <c r="C33" s="24" t="s">
        <v>308</v>
      </c>
      <c r="D33" s="25">
        <v>2</v>
      </c>
      <c r="E33" s="26">
        <v>20</v>
      </c>
      <c r="F33" s="27">
        <f>F2</f>
        <v>2.61</v>
      </c>
      <c r="G33" s="25" t="s">
        <v>31</v>
      </c>
      <c r="H33" s="29">
        <v>130</v>
      </c>
      <c r="I33" s="30">
        <f t="shared" ref="I33:I37" si="11">E33*H33</f>
        <v>2600</v>
      </c>
      <c r="J33" s="59" t="s">
        <v>345</v>
      </c>
      <c r="K33" s="60">
        <v>5</v>
      </c>
      <c r="L33" s="117">
        <v>8</v>
      </c>
      <c r="M33" s="118" t="e">
        <f>#REF!</f>
        <v>#REF!</v>
      </c>
      <c r="N33" s="28" t="s">
        <v>31</v>
      </c>
      <c r="O33" s="29">
        <v>35</v>
      </c>
      <c r="P33" s="30">
        <f>O33*L33</f>
        <v>280</v>
      </c>
      <c r="Q33" s="31" t="s">
        <v>284</v>
      </c>
      <c r="R33" s="28">
        <v>8</v>
      </c>
      <c r="S33" s="26">
        <v>19</v>
      </c>
      <c r="T33" s="95" t="e">
        <f>#REF!</f>
        <v>#REF!</v>
      </c>
      <c r="U33" s="28" t="s">
        <v>31</v>
      </c>
      <c r="V33" s="29">
        <v>30</v>
      </c>
      <c r="W33" s="30">
        <f>S33*V33</f>
        <v>570</v>
      </c>
      <c r="X33" s="31" t="s">
        <v>216</v>
      </c>
      <c r="Y33" s="28"/>
      <c r="Z33" s="26">
        <v>2</v>
      </c>
      <c r="AA33" s="32"/>
      <c r="AB33" s="66" t="s">
        <v>255</v>
      </c>
      <c r="AC33" s="33">
        <v>150</v>
      </c>
      <c r="AD33" s="30">
        <f t="shared" ref="AD33:AD36" si="12">AC33*Z33</f>
        <v>300</v>
      </c>
      <c r="AE33" s="35"/>
      <c r="AF33" s="2" t="s">
        <v>43</v>
      </c>
      <c r="AG33" s="36">
        <f>AJ33*2+AJ36*1+AJ34*7</f>
        <v>29.2</v>
      </c>
      <c r="AH33" s="37" t="s">
        <v>87</v>
      </c>
      <c r="AI33" s="38" t="s">
        <v>8</v>
      </c>
      <c r="AJ33" s="37">
        <v>5</v>
      </c>
      <c r="AK33" s="39" t="s">
        <v>101</v>
      </c>
    </row>
    <row r="34" spans="1:37" ht="27" customHeight="1" x14ac:dyDescent="0.6">
      <c r="A34" s="70">
        <f>A27+1</f>
        <v>44470</v>
      </c>
      <c r="B34" s="40" t="s">
        <v>10</v>
      </c>
      <c r="C34" s="31" t="s">
        <v>48</v>
      </c>
      <c r="D34" s="28"/>
      <c r="E34" s="26">
        <v>3</v>
      </c>
      <c r="F34" s="27"/>
      <c r="G34" s="28" t="s">
        <v>31</v>
      </c>
      <c r="H34" s="33">
        <v>35</v>
      </c>
      <c r="I34" s="30">
        <f t="shared" si="11"/>
        <v>105</v>
      </c>
      <c r="J34" s="65" t="s">
        <v>55</v>
      </c>
      <c r="K34" s="66">
        <v>2</v>
      </c>
      <c r="L34" s="61">
        <v>15</v>
      </c>
      <c r="M34" s="98" t="e">
        <f>#REF!</f>
        <v>#REF!</v>
      </c>
      <c r="N34" s="28" t="s">
        <v>31</v>
      </c>
      <c r="O34" s="33">
        <v>75</v>
      </c>
      <c r="P34" s="30">
        <f t="shared" ref="P34:P35" si="13">O34*L34</f>
        <v>1125</v>
      </c>
      <c r="Q34" s="31" t="s">
        <v>70</v>
      </c>
      <c r="R34" s="28">
        <v>0.5</v>
      </c>
      <c r="S34" s="27">
        <v>0.5</v>
      </c>
      <c r="T34" s="32">
        <f>F23</f>
        <v>2.61</v>
      </c>
      <c r="U34" s="28" t="s">
        <v>31</v>
      </c>
      <c r="V34" s="33">
        <v>30</v>
      </c>
      <c r="W34" s="30">
        <f t="shared" ref="W34:W35" si="14">S34*V34</f>
        <v>15</v>
      </c>
      <c r="X34" s="31" t="s">
        <v>222</v>
      </c>
      <c r="Y34" s="28"/>
      <c r="Z34" s="26">
        <v>3</v>
      </c>
      <c r="AA34" s="32"/>
      <c r="AB34" s="66" t="s">
        <v>31</v>
      </c>
      <c r="AC34" s="33">
        <v>35</v>
      </c>
      <c r="AD34" s="30">
        <f t="shared" si="12"/>
        <v>105</v>
      </c>
      <c r="AE34" s="35"/>
      <c r="AF34" s="3" t="s">
        <v>11</v>
      </c>
      <c r="AG34" s="41">
        <f>AJ34*5+AJ35*5</f>
        <v>22.5</v>
      </c>
      <c r="AH34" s="42" t="s">
        <v>87</v>
      </c>
      <c r="AI34" s="43" t="s">
        <v>88</v>
      </c>
      <c r="AJ34" s="42">
        <v>2.5</v>
      </c>
      <c r="AK34" s="39">
        <v>2</v>
      </c>
    </row>
    <row r="35" spans="1:37" ht="27" customHeight="1" x14ac:dyDescent="0.6">
      <c r="A35" s="71">
        <f>A34</f>
        <v>44470</v>
      </c>
      <c r="B35" s="40" t="s">
        <v>47</v>
      </c>
      <c r="C35" s="31" t="s">
        <v>62</v>
      </c>
      <c r="D35" s="28">
        <v>4</v>
      </c>
      <c r="E35" s="26">
        <v>2</v>
      </c>
      <c r="F35" s="27">
        <f>F2</f>
        <v>2.61</v>
      </c>
      <c r="G35" s="28" t="s">
        <v>31</v>
      </c>
      <c r="H35" s="33">
        <v>35</v>
      </c>
      <c r="I35" s="30">
        <f t="shared" si="11"/>
        <v>70</v>
      </c>
      <c r="J35" s="65" t="s">
        <v>230</v>
      </c>
      <c r="K35" s="66">
        <v>0.5</v>
      </c>
      <c r="L35" s="61">
        <v>1</v>
      </c>
      <c r="M35" s="98" t="e">
        <f>#REF!</f>
        <v>#REF!</v>
      </c>
      <c r="N35" s="28" t="s">
        <v>31</v>
      </c>
      <c r="O35" s="33">
        <v>50</v>
      </c>
      <c r="P35" s="30">
        <f t="shared" si="13"/>
        <v>50</v>
      </c>
      <c r="Q35" s="31" t="s">
        <v>52</v>
      </c>
      <c r="R35" s="28"/>
      <c r="S35" s="26">
        <v>1</v>
      </c>
      <c r="T35" s="32" t="e">
        <f>#REF!</f>
        <v>#REF!</v>
      </c>
      <c r="U35" s="28" t="s">
        <v>33</v>
      </c>
      <c r="V35" s="33">
        <v>120</v>
      </c>
      <c r="W35" s="30">
        <f t="shared" si="14"/>
        <v>120</v>
      </c>
      <c r="X35" s="31" t="s">
        <v>227</v>
      </c>
      <c r="Y35" s="28"/>
      <c r="Z35" s="26">
        <v>2</v>
      </c>
      <c r="AA35" s="32"/>
      <c r="AB35" s="66" t="s">
        <v>31</v>
      </c>
      <c r="AC35" s="33">
        <v>50</v>
      </c>
      <c r="AD35" s="30">
        <f t="shared" si="12"/>
        <v>100</v>
      </c>
      <c r="AE35" s="35"/>
      <c r="AF35" s="3" t="s">
        <v>49</v>
      </c>
      <c r="AG35" s="41">
        <v>95.5</v>
      </c>
      <c r="AH35" s="42" t="s">
        <v>87</v>
      </c>
      <c r="AI35" s="3" t="s">
        <v>12</v>
      </c>
      <c r="AJ35" s="42">
        <v>2</v>
      </c>
      <c r="AK35" s="45" t="s">
        <v>91</v>
      </c>
    </row>
    <row r="36" spans="1:37" ht="27" customHeight="1" x14ac:dyDescent="0.6">
      <c r="A36" s="35"/>
      <c r="B36" s="18" t="s">
        <v>14</v>
      </c>
      <c r="C36" s="31" t="s">
        <v>246</v>
      </c>
      <c r="D36" s="28">
        <v>4</v>
      </c>
      <c r="E36" s="26">
        <v>2</v>
      </c>
      <c r="F36" s="27">
        <f>F3</f>
        <v>0</v>
      </c>
      <c r="G36" s="28" t="s">
        <v>31</v>
      </c>
      <c r="H36" s="33">
        <v>35</v>
      </c>
      <c r="I36" s="30">
        <f t="shared" si="11"/>
        <v>70</v>
      </c>
      <c r="J36" s="31"/>
      <c r="K36" s="28"/>
      <c r="L36" s="27"/>
      <c r="M36" s="32"/>
      <c r="N36" s="28"/>
      <c r="O36" s="28"/>
      <c r="P36" s="30"/>
      <c r="Q36" s="31"/>
      <c r="R36" s="26"/>
      <c r="S36" s="27"/>
      <c r="T36" s="32"/>
      <c r="U36" s="28"/>
      <c r="V36" s="33"/>
      <c r="W36" s="30"/>
      <c r="X36" s="31" t="s">
        <v>230</v>
      </c>
      <c r="Y36" s="28"/>
      <c r="Z36" s="27">
        <v>0.5</v>
      </c>
      <c r="AA36" s="32"/>
      <c r="AB36" s="66" t="s">
        <v>31</v>
      </c>
      <c r="AC36" s="33">
        <v>80</v>
      </c>
      <c r="AD36" s="30">
        <f t="shared" si="12"/>
        <v>40</v>
      </c>
      <c r="AE36" s="35"/>
      <c r="AF36" s="3"/>
      <c r="AG36" s="46"/>
      <c r="AH36" s="42"/>
      <c r="AI36" s="3" t="s">
        <v>92</v>
      </c>
      <c r="AJ36" s="42">
        <v>1.7</v>
      </c>
      <c r="AK36" s="39" t="s">
        <v>93</v>
      </c>
    </row>
    <row r="37" spans="1:37" ht="27" customHeight="1" x14ac:dyDescent="0.6">
      <c r="A37" s="113"/>
      <c r="B37" s="18"/>
      <c r="C37" s="31" t="s">
        <v>309</v>
      </c>
      <c r="D37" s="28">
        <v>0.3</v>
      </c>
      <c r="E37" s="27">
        <v>0.5</v>
      </c>
      <c r="F37" s="27">
        <f>F3</f>
        <v>0</v>
      </c>
      <c r="G37" s="28" t="s">
        <v>31</v>
      </c>
      <c r="H37" s="33">
        <v>50</v>
      </c>
      <c r="I37" s="30">
        <f t="shared" si="11"/>
        <v>25</v>
      </c>
      <c r="J37" s="31"/>
      <c r="K37" s="28"/>
      <c r="L37" s="27"/>
      <c r="M37" s="32"/>
      <c r="N37" s="28"/>
      <c r="O37" s="28"/>
      <c r="P37" s="30"/>
      <c r="Q37" s="31"/>
      <c r="R37" s="28"/>
      <c r="S37" s="27"/>
      <c r="T37" s="32"/>
      <c r="U37" s="28"/>
      <c r="V37" s="33"/>
      <c r="W37" s="30"/>
      <c r="X37" s="31"/>
      <c r="Y37" s="48"/>
      <c r="Z37" s="27"/>
      <c r="AA37" s="32"/>
      <c r="AB37" s="28"/>
      <c r="AC37" s="33"/>
      <c r="AD37" s="30"/>
      <c r="AE37" s="35"/>
      <c r="AF37" s="3"/>
      <c r="AG37" s="46"/>
      <c r="AH37" s="42"/>
      <c r="AI37" s="3" t="s">
        <v>35</v>
      </c>
      <c r="AJ37" s="42">
        <v>0</v>
      </c>
      <c r="AK37" s="45">
        <v>1</v>
      </c>
    </row>
    <row r="38" spans="1:37" ht="27" customHeight="1" x14ac:dyDescent="0.6">
      <c r="A38" s="55"/>
      <c r="B38" s="57"/>
      <c r="C38" s="103"/>
      <c r="D38" s="104"/>
      <c r="E38" s="105"/>
      <c r="F38" s="105"/>
      <c r="G38" s="106"/>
      <c r="H38" s="107"/>
      <c r="I38" s="56"/>
      <c r="J38" s="47"/>
      <c r="K38" s="48"/>
      <c r="L38" s="49"/>
      <c r="M38" s="50"/>
      <c r="N38" s="48"/>
      <c r="O38" s="48"/>
      <c r="P38" s="56"/>
      <c r="Q38" s="47"/>
      <c r="R38" s="48"/>
      <c r="S38" s="48"/>
      <c r="T38" s="50"/>
      <c r="U38" s="48"/>
      <c r="V38" s="51"/>
      <c r="W38" s="56"/>
      <c r="X38" s="47"/>
      <c r="Y38" s="48"/>
      <c r="Z38" s="49"/>
      <c r="AA38" s="50"/>
      <c r="AB38" s="48"/>
      <c r="AC38" s="51"/>
      <c r="AD38" s="56"/>
      <c r="AE38" s="58"/>
      <c r="AF38" s="74"/>
      <c r="AG38" s="75"/>
      <c r="AH38" s="76"/>
      <c r="AI38" s="74"/>
      <c r="AJ38" s="76"/>
      <c r="AK38" s="77"/>
    </row>
    <row r="39" spans="1:37" ht="27" customHeight="1" x14ac:dyDescent="0.6">
      <c r="A39" s="79"/>
      <c r="B39" s="79"/>
      <c r="C39" s="80"/>
      <c r="D39" s="80"/>
      <c r="E39" s="81"/>
      <c r="F39" s="27"/>
      <c r="G39" s="82"/>
      <c r="H39" s="80"/>
      <c r="I39" s="80">
        <f>SUM(I5:I38)</f>
        <v>13500</v>
      </c>
      <c r="J39" s="65"/>
      <c r="K39" s="66"/>
      <c r="L39" s="61"/>
      <c r="M39" s="98"/>
      <c r="N39" s="66"/>
      <c r="O39" s="80"/>
      <c r="P39" s="80">
        <f>SUM(P5:P38)</f>
        <v>6035</v>
      </c>
      <c r="Q39" s="80"/>
      <c r="R39" s="80"/>
      <c r="S39" s="80"/>
      <c r="T39" s="28" t="s">
        <v>104</v>
      </c>
      <c r="U39" s="82"/>
      <c r="V39" s="80"/>
      <c r="W39" s="80">
        <f>SUM(W5:W38)</f>
        <v>5757.5</v>
      </c>
      <c r="X39" s="99"/>
      <c r="Y39" s="99"/>
      <c r="Z39" s="99"/>
      <c r="AA39" s="99"/>
      <c r="AB39" s="99"/>
      <c r="AC39" s="80"/>
      <c r="AD39" s="80">
        <f>SUM(AD5:AD38)</f>
        <v>3064</v>
      </c>
      <c r="AE39" s="83">
        <f>(SUM(A39:AD39)+P2*E2*5)/K2/E2</f>
        <v>23.729118773946361</v>
      </c>
      <c r="AF39" s="36"/>
      <c r="AG39" s="108"/>
      <c r="AH39" s="109"/>
      <c r="AI39" s="36"/>
      <c r="AJ39" s="109"/>
      <c r="AK39" s="110"/>
    </row>
    <row r="40" spans="1:37" ht="27" customHeight="1" x14ac:dyDescent="0.6">
      <c r="A40" s="79"/>
      <c r="B40" s="79"/>
      <c r="C40" s="86"/>
      <c r="D40" s="86"/>
      <c r="E40" s="87"/>
      <c r="F40" s="87"/>
      <c r="G40" s="140"/>
      <c r="H40" s="140"/>
      <c r="I40" s="140"/>
      <c r="J40" s="140"/>
      <c r="K40" s="140"/>
      <c r="L40" s="88"/>
      <c r="M40" s="86"/>
      <c r="N40" s="89"/>
      <c r="O40" s="86"/>
      <c r="P40" s="86"/>
      <c r="Q40" s="141"/>
      <c r="R40" s="141"/>
      <c r="S40" s="141"/>
      <c r="T40" s="141"/>
      <c r="U40" s="141"/>
      <c r="V40" s="86"/>
      <c r="W40" s="86"/>
      <c r="AC40" s="86"/>
      <c r="AD40" s="86"/>
      <c r="AE40" s="83" t="s">
        <v>110</v>
      </c>
      <c r="AF40" s="84"/>
      <c r="AG40" s="85"/>
      <c r="AH40" s="85"/>
      <c r="AI40" s="85"/>
      <c r="AJ40" s="85"/>
      <c r="AK40" s="85"/>
    </row>
    <row r="41" spans="1:37" ht="27" customHeight="1" x14ac:dyDescent="0.6">
      <c r="A41" s="89"/>
      <c r="B41" s="89"/>
      <c r="C41" s="86"/>
      <c r="D41" s="86"/>
      <c r="E41" s="87"/>
      <c r="G41" s="89"/>
      <c r="H41" s="86"/>
      <c r="I41" s="86"/>
      <c r="J41" s="86"/>
      <c r="K41" s="86"/>
      <c r="L41" s="86"/>
      <c r="N41" s="86"/>
      <c r="O41" s="86"/>
      <c r="P41" s="86"/>
      <c r="Q41" s="86"/>
      <c r="R41" s="86"/>
      <c r="S41" s="86"/>
      <c r="U41" s="86"/>
      <c r="V41" s="86"/>
      <c r="W41" s="86"/>
      <c r="X41" s="86"/>
      <c r="Y41" s="86"/>
      <c r="Z41" s="86"/>
      <c r="AB41" s="86"/>
      <c r="AC41" s="86"/>
      <c r="AD41" s="86"/>
      <c r="AE41" s="89"/>
      <c r="AG41" s="86"/>
    </row>
    <row r="42" spans="1:37" ht="27" customHeight="1" x14ac:dyDescent="0.55000000000000004"/>
    <row r="43" spans="1:37" ht="27" customHeight="1" x14ac:dyDescent="0.55000000000000004"/>
    <row r="44" spans="1:37" ht="27" customHeight="1" x14ac:dyDescent="0.55000000000000004"/>
    <row r="45" spans="1:37" ht="27" customHeight="1" x14ac:dyDescent="0.55000000000000004"/>
  </sheetData>
  <mergeCells count="33">
    <mergeCell ref="AF3:AK3"/>
    <mergeCell ref="A1:AG1"/>
    <mergeCell ref="A2:C2"/>
    <mergeCell ref="H2:J2"/>
    <mergeCell ref="M2:O2"/>
    <mergeCell ref="Z2:AK2"/>
    <mergeCell ref="AI25:AJ25"/>
    <mergeCell ref="C4:I4"/>
    <mergeCell ref="J4:P4"/>
    <mergeCell ref="Q4:W4"/>
    <mergeCell ref="X4:AD4"/>
    <mergeCell ref="AI4:AJ4"/>
    <mergeCell ref="C11:I11"/>
    <mergeCell ref="J11:P11"/>
    <mergeCell ref="Q11:W11"/>
    <mergeCell ref="X11:AD11"/>
    <mergeCell ref="AI11:AJ11"/>
    <mergeCell ref="X32:AD32"/>
    <mergeCell ref="AI32:AJ32"/>
    <mergeCell ref="G40:K40"/>
    <mergeCell ref="Q40:U40"/>
    <mergeCell ref="C18:I18"/>
    <mergeCell ref="J18:P18"/>
    <mergeCell ref="Q18:W18"/>
    <mergeCell ref="C32:I32"/>
    <mergeCell ref="J32:P32"/>
    <mergeCell ref="Q32:W32"/>
    <mergeCell ref="X18:AD18"/>
    <mergeCell ref="AI18:AJ18"/>
    <mergeCell ref="C25:I25"/>
    <mergeCell ref="J25:P25"/>
    <mergeCell ref="Q25:W25"/>
    <mergeCell ref="X25:AD25"/>
  </mergeCells>
  <phoneticPr fontId="3" type="noConversion"/>
  <printOptions horizontalCentered="1" verticalCentered="1"/>
  <pageMargins left="0" right="0" top="0" bottom="0" header="0.51181102362204722" footer="0.51181102362204722"/>
  <pageSetup paperSize="9" scale="45" orientation="landscape" r:id="rId1"/>
  <headerFooter alignWithMargins="0"/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已命名的範圍</vt:lpstr>
      </vt:variant>
      <vt:variant>
        <vt:i4>5</vt:i4>
      </vt:variant>
    </vt:vector>
  </HeadingPairs>
  <TitlesOfParts>
    <vt:vector size="10" baseType="lpstr">
      <vt:lpstr>8.30-9.3</vt:lpstr>
      <vt:lpstr>9.6-9.11</vt:lpstr>
      <vt:lpstr>9.13-9.17</vt:lpstr>
      <vt:lpstr>9.22-9.24</vt:lpstr>
      <vt:lpstr>9.27-10.1</vt:lpstr>
      <vt:lpstr>'8.30-9.3'!Print_Area</vt:lpstr>
      <vt:lpstr>'9.13-9.17'!Print_Area</vt:lpstr>
      <vt:lpstr>'9.22-9.24'!Print_Area</vt:lpstr>
      <vt:lpstr>'9.27-10.1'!Print_Area</vt:lpstr>
      <vt:lpstr>'9.6-9.11'!Print_Area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</cp:lastModifiedBy>
  <cp:lastPrinted>2021-08-23T06:03:04Z</cp:lastPrinted>
  <dcterms:created xsi:type="dcterms:W3CDTF">2019-01-04T02:33:42Z</dcterms:created>
  <dcterms:modified xsi:type="dcterms:W3CDTF">2021-08-23T06:11:12Z</dcterms:modified>
</cp:coreProperties>
</file>