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sm2018-0125\青山雲端資料平台\工作平台\■教務組■\幼\"/>
    </mc:Choice>
  </mc:AlternateContent>
  <bookViews>
    <workbookView xWindow="0" yWindow="0" windowWidth="7470" windowHeight="2745" tabRatio="707" activeTab="3"/>
  </bookViews>
  <sheets>
    <sheet name="10.4-10.8" sheetId="6" r:id="rId1"/>
    <sheet name="10.11-10.15" sheetId="2" r:id="rId2"/>
    <sheet name="10.18-10.22" sheetId="3" r:id="rId3"/>
    <sheet name="10.25-10.29" sheetId="4" r:id="rId4"/>
  </sheets>
  <definedNames>
    <definedName name="_xlnm.Print_Area" localSheetId="1">'10.11-10.15'!$A$1:$AK$40</definedName>
    <definedName name="_xlnm.Print_Area" localSheetId="2">'10.18-10.22'!$A$1:$AK$40</definedName>
    <definedName name="_xlnm.Print_Area" localSheetId="3">'10.25-10.29'!$A$1:$AK$40</definedName>
    <definedName name="_xlnm.Print_Area" localSheetId="0">'10.4-10.8'!$A$1:$AK$40</definedName>
  </definedNames>
  <calcPr calcId="152511"/>
</workbook>
</file>

<file path=xl/calcChain.xml><?xml version="1.0" encoding="utf-8"?>
<calcChain xmlns="http://schemas.openxmlformats.org/spreadsheetml/2006/main">
  <c r="I31" i="2" l="1"/>
  <c r="I30" i="2"/>
  <c r="I29" i="2"/>
  <c r="I28" i="2"/>
  <c r="I27" i="2"/>
  <c r="I26" i="2"/>
  <c r="P23" i="2"/>
  <c r="I23" i="2"/>
  <c r="P22" i="2"/>
  <c r="I22" i="2"/>
  <c r="P21" i="2"/>
  <c r="I21" i="2"/>
  <c r="I20" i="2"/>
  <c r="I19" i="2"/>
  <c r="I13" i="6" l="1"/>
  <c r="F13" i="6"/>
  <c r="I12" i="6"/>
  <c r="F12" i="6"/>
  <c r="I34" i="4" l="1"/>
  <c r="I28" i="4"/>
  <c r="I10" i="4"/>
  <c r="AD37" i="3"/>
  <c r="AA37" i="3"/>
  <c r="W28" i="3"/>
  <c r="W29" i="3"/>
  <c r="W7" i="3"/>
  <c r="W8" i="3"/>
  <c r="W9" i="3"/>
  <c r="W14" i="3"/>
  <c r="W15" i="3"/>
  <c r="W16" i="3"/>
  <c r="P16" i="3"/>
  <c r="I8" i="3" l="1"/>
  <c r="I9" i="3"/>
  <c r="I14" i="3"/>
  <c r="I15" i="3"/>
  <c r="I16" i="3"/>
  <c r="P36" i="2"/>
  <c r="P35" i="2"/>
  <c r="P34" i="2"/>
  <c r="M34" i="2"/>
  <c r="P33" i="2"/>
  <c r="M33" i="2"/>
  <c r="P15" i="2"/>
  <c r="P14" i="2"/>
  <c r="M14" i="2"/>
  <c r="P13" i="2"/>
  <c r="M13" i="2"/>
  <c r="P12" i="2"/>
  <c r="M12" i="2"/>
  <c r="I35" i="2"/>
  <c r="I34" i="2"/>
  <c r="I33" i="2"/>
  <c r="I17" i="2"/>
  <c r="I31" i="6"/>
  <c r="I34" i="6"/>
  <c r="I33" i="6"/>
  <c r="P38" i="6"/>
  <c r="P37" i="6"/>
  <c r="P36" i="6"/>
  <c r="P35" i="6"/>
  <c r="P34" i="6"/>
  <c r="P33" i="6"/>
  <c r="AD23" i="6"/>
  <c r="AD24" i="6"/>
  <c r="AD27" i="6"/>
  <c r="AD26" i="6"/>
  <c r="P17" i="6"/>
  <c r="P16" i="6"/>
  <c r="P15" i="6"/>
  <c r="P14" i="6"/>
  <c r="P13" i="6"/>
  <c r="P12" i="6"/>
  <c r="P31" i="6"/>
  <c r="P30" i="6"/>
  <c r="P29" i="6"/>
  <c r="P28" i="6"/>
  <c r="P27" i="6"/>
  <c r="M27" i="6"/>
  <c r="P26" i="6"/>
  <c r="M26" i="6"/>
  <c r="W13" i="6"/>
  <c r="W14" i="6"/>
  <c r="W15" i="6"/>
  <c r="W16" i="6"/>
  <c r="AD5" i="6"/>
  <c r="I38" i="6"/>
  <c r="AD38" i="6"/>
  <c r="AD37" i="6"/>
  <c r="AD36" i="6"/>
  <c r="AD35" i="6"/>
  <c r="AD34" i="6"/>
  <c r="AD33" i="6"/>
  <c r="W38" i="6"/>
  <c r="W37" i="6"/>
  <c r="W36" i="6"/>
  <c r="W35" i="6"/>
  <c r="W34" i="6"/>
  <c r="W33" i="6"/>
  <c r="W31" i="6"/>
  <c r="W30" i="6"/>
  <c r="W29" i="6"/>
  <c r="W28" i="6"/>
  <c r="W27" i="6"/>
  <c r="W26" i="6"/>
  <c r="W24" i="6"/>
  <c r="W23" i="6"/>
  <c r="W22" i="6"/>
  <c r="W21" i="6"/>
  <c r="W20" i="6"/>
  <c r="W19" i="6"/>
  <c r="AD22" i="6"/>
  <c r="AD21" i="6"/>
  <c r="AD20" i="6"/>
  <c r="AD19" i="6"/>
  <c r="AD31" i="6"/>
  <c r="AD30" i="6"/>
  <c r="AD29" i="6"/>
  <c r="AD28" i="6"/>
  <c r="AD17" i="6"/>
  <c r="AD16" i="6"/>
  <c r="AD15" i="6"/>
  <c r="AD14" i="6"/>
  <c r="AD13" i="6"/>
  <c r="AD12" i="6"/>
  <c r="AD10" i="6"/>
  <c r="AD9" i="6"/>
  <c r="AD8" i="6"/>
  <c r="AD7" i="6"/>
  <c r="AD6" i="6"/>
  <c r="W10" i="6"/>
  <c r="W9" i="6"/>
  <c r="W8" i="6"/>
  <c r="W7" i="6"/>
  <c r="W6" i="6"/>
  <c r="W5" i="6"/>
  <c r="P10" i="6"/>
  <c r="P9" i="6"/>
  <c r="P8" i="6"/>
  <c r="P7" i="6"/>
  <c r="P6" i="6"/>
  <c r="P5" i="6"/>
  <c r="P24" i="6"/>
  <c r="P23" i="6"/>
  <c r="P22" i="6"/>
  <c r="P21" i="6"/>
  <c r="P20" i="6"/>
  <c r="P19" i="6"/>
  <c r="I30" i="6"/>
  <c r="I29" i="6"/>
  <c r="I28" i="6"/>
  <c r="I27" i="6"/>
  <c r="I26" i="6"/>
  <c r="I24" i="6"/>
  <c r="I23" i="6"/>
  <c r="I22" i="6"/>
  <c r="I21" i="6"/>
  <c r="I20" i="6"/>
  <c r="I19" i="6"/>
  <c r="I6" i="6"/>
  <c r="I7" i="6"/>
  <c r="I8" i="6"/>
  <c r="I9" i="6"/>
  <c r="I10" i="6"/>
  <c r="I5" i="6"/>
  <c r="F5" i="6" l="1"/>
  <c r="AG7" i="6" l="1"/>
  <c r="AG6" i="6"/>
  <c r="AG5" i="6"/>
  <c r="AG4" i="6"/>
  <c r="P20" i="4"/>
  <c r="AA13" i="4" l="1"/>
  <c r="P36" i="3"/>
  <c r="M36" i="3"/>
  <c r="P35" i="3"/>
  <c r="M35" i="3"/>
  <c r="P34" i="3"/>
  <c r="M34" i="3"/>
  <c r="P33" i="3"/>
  <c r="M33" i="3"/>
  <c r="AD14" i="3"/>
  <c r="AA14" i="3"/>
  <c r="AD13" i="3"/>
  <c r="AA13" i="3"/>
  <c r="AD12" i="3"/>
  <c r="AA12" i="3"/>
  <c r="P29" i="2" l="1"/>
  <c r="M29" i="2"/>
  <c r="P28" i="2"/>
  <c r="M28" i="2"/>
  <c r="P27" i="2"/>
  <c r="M27" i="2"/>
  <c r="P26" i="2"/>
  <c r="M26" i="2"/>
  <c r="P28" i="4" l="1"/>
  <c r="I27" i="4"/>
  <c r="P36" i="4"/>
  <c r="P9" i="4"/>
  <c r="I13" i="4"/>
  <c r="I14" i="4"/>
  <c r="P19" i="4"/>
  <c r="M19" i="4"/>
  <c r="I24" i="4"/>
  <c r="W19" i="4"/>
  <c r="T19" i="4"/>
  <c r="W20" i="4"/>
  <c r="T20" i="4"/>
  <c r="I34" i="3"/>
  <c r="F34" i="3"/>
  <c r="I33" i="3"/>
  <c r="F33" i="3"/>
  <c r="AD36" i="3"/>
  <c r="AD35" i="3"/>
  <c r="P20" i="3"/>
  <c r="M20" i="3"/>
  <c r="P21" i="3"/>
  <c r="I30" i="3"/>
  <c r="W10" i="3"/>
  <c r="I10" i="3"/>
  <c r="I13" i="2" l="1"/>
  <c r="I14" i="2"/>
  <c r="I15" i="2"/>
  <c r="I16" i="2"/>
  <c r="AG14" i="6"/>
  <c r="AA14" i="6"/>
  <c r="AG13" i="6"/>
  <c r="AA13" i="6"/>
  <c r="T13" i="6"/>
  <c r="AG12" i="6"/>
  <c r="AA12" i="6"/>
  <c r="W12" i="6"/>
  <c r="T12" i="6"/>
  <c r="AG11" i="6"/>
  <c r="M15" i="3" l="1"/>
  <c r="M14" i="3"/>
  <c r="M13" i="3"/>
  <c r="M12" i="3"/>
  <c r="AG34" i="4" l="1"/>
  <c r="AG33" i="4"/>
  <c r="AG32" i="4"/>
  <c r="AG27" i="4"/>
  <c r="AG26" i="4"/>
  <c r="AG25" i="4"/>
  <c r="AG20" i="4"/>
  <c r="AG19" i="4"/>
  <c r="AG18" i="4"/>
  <c r="AG13" i="4"/>
  <c r="AG12" i="4"/>
  <c r="AG11" i="4"/>
  <c r="AG4" i="4"/>
  <c r="T36" i="4"/>
  <c r="T27" i="4"/>
  <c r="T13" i="4"/>
  <c r="T6" i="4"/>
  <c r="I33" i="4"/>
  <c r="P9" i="3"/>
  <c r="P8" i="3"/>
  <c r="P7" i="3"/>
  <c r="P6" i="3"/>
  <c r="M6" i="3"/>
  <c r="P5" i="3"/>
  <c r="M5" i="3"/>
  <c r="P23" i="3" l="1"/>
  <c r="P22" i="3"/>
  <c r="I24" i="3"/>
  <c r="F24" i="3"/>
  <c r="T34" i="3"/>
  <c r="T27" i="3"/>
  <c r="T13" i="3"/>
  <c r="T6" i="3"/>
  <c r="M28" i="3"/>
  <c r="AD21" i="2"/>
  <c r="AD20" i="2"/>
  <c r="AA20" i="2"/>
  <c r="AD19" i="2"/>
  <c r="AA19" i="2"/>
  <c r="AD14" i="2"/>
  <c r="AA14" i="2"/>
  <c r="AD13" i="2"/>
  <c r="AA13" i="2"/>
  <c r="AD12" i="2"/>
  <c r="AA12" i="2"/>
  <c r="AD36" i="2"/>
  <c r="AA36" i="2"/>
  <c r="AD35" i="2"/>
  <c r="AA35" i="2"/>
  <c r="AD34" i="2"/>
  <c r="AA34" i="2"/>
  <c r="AD33" i="2"/>
  <c r="AA33" i="2"/>
  <c r="T36" i="2" l="1"/>
  <c r="T27" i="2"/>
  <c r="T20" i="2"/>
  <c r="T13" i="2"/>
  <c r="AG35" i="6"/>
  <c r="AG34" i="6"/>
  <c r="AG33" i="6"/>
  <c r="AG32" i="6"/>
  <c r="T34" i="6" l="1"/>
  <c r="T33" i="6"/>
  <c r="W36" i="4" l="1"/>
  <c r="W35" i="4"/>
  <c r="I5" i="4"/>
  <c r="AD36" i="4"/>
  <c r="AD35" i="4"/>
  <c r="AD34" i="4"/>
  <c r="AD33" i="4"/>
  <c r="AD14" i="4"/>
  <c r="AD13" i="4"/>
  <c r="AD12" i="4"/>
  <c r="AA12" i="4"/>
  <c r="I23" i="4"/>
  <c r="I22" i="4"/>
  <c r="I21" i="4"/>
  <c r="I20" i="4"/>
  <c r="I19" i="4"/>
  <c r="AD8" i="4" l="1"/>
  <c r="W27" i="4"/>
  <c r="W13" i="4"/>
  <c r="AD26" i="4" l="1"/>
  <c r="P15" i="3" l="1"/>
  <c r="AD28" i="3"/>
  <c r="AD19" i="3"/>
  <c r="W34" i="3"/>
  <c r="W27" i="3"/>
  <c r="W13" i="3"/>
  <c r="I19" i="3"/>
  <c r="I20" i="3"/>
  <c r="P14" i="3"/>
  <c r="W36" i="3"/>
  <c r="W35" i="3"/>
  <c r="W36" i="2" l="1"/>
  <c r="W27" i="2"/>
  <c r="W20" i="2"/>
  <c r="W13" i="2"/>
  <c r="T27" i="6" l="1"/>
  <c r="T19" i="6"/>
  <c r="I39" i="6" l="1"/>
  <c r="P8" i="4" l="1"/>
  <c r="I12" i="4"/>
  <c r="F12" i="4"/>
  <c r="I7" i="4" l="1"/>
  <c r="AD34" i="3" l="1"/>
  <c r="AD33" i="3"/>
  <c r="AD27" i="3"/>
  <c r="AD26" i="3"/>
  <c r="AD10" i="3"/>
  <c r="AD9" i="3"/>
  <c r="AD8" i="3"/>
  <c r="AD7" i="3"/>
  <c r="AD6" i="3"/>
  <c r="AD5" i="3"/>
  <c r="W6" i="3"/>
  <c r="W5" i="3"/>
  <c r="W12" i="3"/>
  <c r="W26" i="3"/>
  <c r="W33" i="3"/>
  <c r="P28" i="3"/>
  <c r="P27" i="3"/>
  <c r="P26" i="3"/>
  <c r="P13" i="3"/>
  <c r="P12" i="3"/>
  <c r="I13" i="3"/>
  <c r="I12" i="3"/>
  <c r="I21" i="3"/>
  <c r="I22" i="3"/>
  <c r="I23" i="3"/>
  <c r="I26" i="3"/>
  <c r="I6" i="3"/>
  <c r="I7" i="3"/>
  <c r="I5" i="3"/>
  <c r="AD27" i="2"/>
  <c r="AD26" i="2"/>
  <c r="AA26" i="2"/>
  <c r="P39" i="3" l="1"/>
  <c r="W39" i="3"/>
  <c r="AD39" i="3"/>
  <c r="AG28" i="6" l="1"/>
  <c r="AG27" i="6"/>
  <c r="AG26" i="6"/>
  <c r="T26" i="6"/>
  <c r="AG25" i="6"/>
  <c r="AG21" i="6"/>
  <c r="AG20" i="6"/>
  <c r="AG19" i="6"/>
  <c r="AG18" i="6"/>
  <c r="A13" i="6"/>
  <c r="A14" i="6" s="1"/>
  <c r="F2" i="6"/>
  <c r="P35" i="4"/>
  <c r="M35" i="4"/>
  <c r="W34" i="4"/>
  <c r="P34" i="4"/>
  <c r="W33" i="4"/>
  <c r="P33" i="4"/>
  <c r="M33" i="4"/>
  <c r="AD27" i="4"/>
  <c r="AA27" i="4"/>
  <c r="P27" i="4"/>
  <c r="M27" i="4"/>
  <c r="W26" i="4"/>
  <c r="P26" i="4"/>
  <c r="M26" i="4"/>
  <c r="I26" i="4"/>
  <c r="P15" i="4"/>
  <c r="P14" i="4"/>
  <c r="M14" i="4"/>
  <c r="P13" i="4"/>
  <c r="A13" i="4"/>
  <c r="A20" i="4" s="1"/>
  <c r="W12" i="4"/>
  <c r="P12" i="4"/>
  <c r="AD7" i="4"/>
  <c r="AA7" i="4"/>
  <c r="P7" i="4"/>
  <c r="AG6" i="4"/>
  <c r="AD6" i="4"/>
  <c r="AA6" i="4"/>
  <c r="W6" i="4"/>
  <c r="P6" i="4"/>
  <c r="I6" i="4"/>
  <c r="AG5" i="4"/>
  <c r="AD5" i="4"/>
  <c r="AA5" i="4"/>
  <c r="W5" i="4"/>
  <c r="T5" i="4"/>
  <c r="P5" i="4"/>
  <c r="M5" i="4"/>
  <c r="F5" i="4"/>
  <c r="F2" i="4"/>
  <c r="AG35" i="3"/>
  <c r="AG34" i="3"/>
  <c r="AG33" i="3"/>
  <c r="AA33" i="3"/>
  <c r="T33" i="3"/>
  <c r="AG32" i="3"/>
  <c r="I29" i="3"/>
  <c r="AG28" i="3"/>
  <c r="I28" i="3"/>
  <c r="AG27" i="3"/>
  <c r="I27" i="3"/>
  <c r="I39" i="3" s="1"/>
  <c r="AE39" i="3" s="1"/>
  <c r="AG26" i="3"/>
  <c r="F26" i="3"/>
  <c r="AG25" i="3"/>
  <c r="AG21" i="3"/>
  <c r="AG20" i="3"/>
  <c r="AG19" i="3"/>
  <c r="AG18" i="3"/>
  <c r="AG14" i="3"/>
  <c r="AG13" i="3"/>
  <c r="A13" i="3"/>
  <c r="A20" i="3" s="1"/>
  <c r="AG12" i="3"/>
  <c r="AG11" i="3"/>
  <c r="AG7" i="3"/>
  <c r="F7" i="3"/>
  <c r="AG6" i="3"/>
  <c r="F6" i="3"/>
  <c r="AG5" i="3"/>
  <c r="AA5" i="3"/>
  <c r="T5" i="3"/>
  <c r="F5" i="3"/>
  <c r="AG4" i="3"/>
  <c r="F2" i="3"/>
  <c r="AA27" i="3" s="1"/>
  <c r="AG35" i="2"/>
  <c r="W35" i="2"/>
  <c r="AG34" i="2"/>
  <c r="W34" i="2"/>
  <c r="AG33" i="2"/>
  <c r="W33" i="2"/>
  <c r="T33" i="2"/>
  <c r="AG32" i="2"/>
  <c r="AG28" i="2"/>
  <c r="AG27" i="2"/>
  <c r="AG26" i="2"/>
  <c r="W26" i="2"/>
  <c r="T26" i="2"/>
  <c r="AG25" i="2"/>
  <c r="AG21" i="2"/>
  <c r="AG20" i="2"/>
  <c r="AG19" i="2"/>
  <c r="W19" i="2"/>
  <c r="T19" i="2"/>
  <c r="AG18" i="2"/>
  <c r="AG14" i="2"/>
  <c r="AG13" i="2"/>
  <c r="A13" i="2"/>
  <c r="A20" i="2" s="1"/>
  <c r="AG12" i="2"/>
  <c r="W12" i="2"/>
  <c r="T12" i="2"/>
  <c r="I12" i="2"/>
  <c r="AG11" i="2"/>
  <c r="F2" i="2"/>
  <c r="F22" i="2" l="1"/>
  <c r="F24" i="2"/>
  <c r="T35" i="2" s="1"/>
  <c r="F21" i="2"/>
  <c r="F23" i="2"/>
  <c r="F20" i="2"/>
  <c r="F19" i="2"/>
  <c r="AD39" i="4"/>
  <c r="W39" i="4"/>
  <c r="I39" i="4"/>
  <c r="P39" i="4"/>
  <c r="AD39" i="6"/>
  <c r="P39" i="6"/>
  <c r="F27" i="6"/>
  <c r="F26" i="6"/>
  <c r="F24" i="6"/>
  <c r="F20" i="6"/>
  <c r="F23" i="6"/>
  <c r="F22" i="6"/>
  <c r="T26" i="4"/>
  <c r="F21" i="4"/>
  <c r="F20" i="4"/>
  <c r="F19" i="4"/>
  <c r="A20" i="6"/>
  <c r="A27" i="6" s="1"/>
  <c r="A34" i="6" s="1"/>
  <c r="A35" i="6" s="1"/>
  <c r="W39" i="6"/>
  <c r="I39" i="2"/>
  <c r="AD39" i="2"/>
  <c r="W39" i="2"/>
  <c r="P39" i="2"/>
  <c r="A21" i="4"/>
  <c r="A27" i="4"/>
  <c r="A21" i="2"/>
  <c r="A27" i="2"/>
  <c r="A21" i="3"/>
  <c r="A27" i="3"/>
  <c r="F12" i="2"/>
  <c r="A14" i="2"/>
  <c r="F12" i="3"/>
  <c r="T12" i="3"/>
  <c r="A14" i="3"/>
  <c r="F19" i="3"/>
  <c r="F20" i="3"/>
  <c r="F21" i="3"/>
  <c r="M13" i="4"/>
  <c r="A14" i="4"/>
  <c r="F22" i="3"/>
  <c r="F23" i="3"/>
  <c r="T26" i="3"/>
  <c r="AA26" i="3"/>
  <c r="M12" i="4"/>
  <c r="T12" i="4"/>
  <c r="F26" i="4"/>
  <c r="M34" i="6" l="1"/>
  <c r="M33" i="6"/>
  <c r="M35" i="6"/>
  <c r="AE39" i="2"/>
  <c r="AE39" i="6"/>
  <c r="A21" i="6"/>
  <c r="M27" i="3"/>
  <c r="M26" i="3"/>
  <c r="A28" i="6"/>
  <c r="AE39" i="4"/>
  <c r="A34" i="3"/>
  <c r="A35" i="3" s="1"/>
  <c r="A28" i="3"/>
  <c r="A28" i="2"/>
  <c r="A34" i="2"/>
  <c r="A35" i="2" s="1"/>
  <c r="A34" i="4"/>
  <c r="A28" i="4"/>
  <c r="A35" i="4" l="1"/>
</calcChain>
</file>

<file path=xl/sharedStrings.xml><?xml version="1.0" encoding="utf-8"?>
<sst xmlns="http://schemas.openxmlformats.org/spreadsheetml/2006/main" count="1100" uniqueCount="372">
  <si>
    <t xml:space="preserve"> 預 估 人 數：</t>
    <phoneticPr fontId="5" type="noConversion"/>
  </si>
  <si>
    <t>熱量:</t>
    <phoneticPr fontId="4" type="noConversion"/>
  </si>
  <si>
    <t>份數/EX</t>
    <phoneticPr fontId="4" type="noConversion"/>
  </si>
  <si>
    <t>營養基準建議</t>
    <phoneticPr fontId="4" type="noConversion"/>
  </si>
  <si>
    <t>kg</t>
    <phoneticPr fontId="4" type="noConversion"/>
  </si>
  <si>
    <t>本週用餐日數</t>
    <phoneticPr fontId="4" type="noConversion"/>
  </si>
  <si>
    <t>水果用餐日數</t>
    <phoneticPr fontId="4" type="noConversion"/>
  </si>
  <si>
    <t>日 期</t>
    <phoneticPr fontId="5" type="noConversion"/>
  </si>
  <si>
    <t>品名</t>
    <phoneticPr fontId="4" type="noConversion"/>
  </si>
  <si>
    <t>數量</t>
    <phoneticPr fontId="4" type="noConversion"/>
  </si>
  <si>
    <t>單位</t>
    <phoneticPr fontId="4" type="noConversion"/>
  </si>
  <si>
    <t>單價</t>
    <phoneticPr fontId="4" type="noConversion"/>
  </si>
  <si>
    <t>小計</t>
    <phoneticPr fontId="4" type="noConversion"/>
  </si>
  <si>
    <t>營養分析表</t>
    <phoneticPr fontId="4" type="noConversion"/>
  </si>
  <si>
    <t>熱量:</t>
    <phoneticPr fontId="4" type="noConversion"/>
  </si>
  <si>
    <t>卡</t>
    <phoneticPr fontId="4" type="noConversion"/>
  </si>
  <si>
    <t>份數/EX</t>
    <phoneticPr fontId="4" type="noConversion"/>
  </si>
  <si>
    <t>營養基準建議</t>
    <phoneticPr fontId="4" type="noConversion"/>
  </si>
  <si>
    <t>雞蛋</t>
    <phoneticPr fontId="4" type="noConversion"/>
  </si>
  <si>
    <t>高麗菜片</t>
    <phoneticPr fontId="4" type="noConversion"/>
  </si>
  <si>
    <t>蛋白質</t>
    <phoneticPr fontId="4" type="noConversion"/>
  </si>
  <si>
    <t>g</t>
    <phoneticPr fontId="4" type="noConversion"/>
  </si>
  <si>
    <t>主食</t>
    <phoneticPr fontId="4" type="noConversion"/>
  </si>
  <si>
    <t>白</t>
    <phoneticPr fontId="4" type="noConversion"/>
  </si>
  <si>
    <t>紅蘿蔔絲</t>
    <phoneticPr fontId="4" type="noConversion"/>
  </si>
  <si>
    <t>洋蔥大丁</t>
    <phoneticPr fontId="4" type="noConversion"/>
  </si>
  <si>
    <t>脂肪</t>
    <phoneticPr fontId="4" type="noConversion"/>
  </si>
  <si>
    <t>肉魚豆蛋</t>
    <phoneticPr fontId="4" type="noConversion"/>
  </si>
  <si>
    <t>米</t>
    <phoneticPr fontId="4" type="noConversion"/>
  </si>
  <si>
    <t>包</t>
    <phoneticPr fontId="4" type="noConversion"/>
  </si>
  <si>
    <t>南瓜大丁</t>
    <phoneticPr fontId="4" type="noConversion"/>
  </si>
  <si>
    <t>糖類</t>
    <phoneticPr fontId="4" type="noConversion"/>
  </si>
  <si>
    <t>油脂</t>
    <phoneticPr fontId="4" type="noConversion"/>
  </si>
  <si>
    <t>飯</t>
    <phoneticPr fontId="4" type="noConversion"/>
  </si>
  <si>
    <t>中排骨</t>
    <phoneticPr fontId="4" type="noConversion"/>
  </si>
  <si>
    <t>蔬菜</t>
    <phoneticPr fontId="4" type="noConversion"/>
  </si>
  <si>
    <t>水果</t>
    <phoneticPr fontId="4" type="noConversion"/>
  </si>
  <si>
    <t>鮮香菇絲</t>
    <phoneticPr fontId="4" type="noConversion"/>
  </si>
  <si>
    <t>金針菇</t>
    <phoneticPr fontId="4" type="noConversion"/>
  </si>
  <si>
    <t>米血丁</t>
    <phoneticPr fontId="4" type="noConversion"/>
  </si>
  <si>
    <t>鵝白菜段</t>
    <phoneticPr fontId="4" type="noConversion"/>
  </si>
  <si>
    <t>紅蘿蔔大丁</t>
    <phoneticPr fontId="4" type="noConversion"/>
  </si>
  <si>
    <t>薑絲</t>
    <phoneticPr fontId="4" type="noConversion"/>
  </si>
  <si>
    <t>芹菜</t>
    <phoneticPr fontId="4" type="noConversion"/>
  </si>
  <si>
    <t>馬鈴薯大丁</t>
    <phoneticPr fontId="4" type="noConversion"/>
  </si>
  <si>
    <t>雞腿丁</t>
    <phoneticPr fontId="4" type="noConversion"/>
  </si>
  <si>
    <t>紅蘿蔔片</t>
    <phoneticPr fontId="4" type="noConversion"/>
  </si>
  <si>
    <t>豆芽菜</t>
    <phoneticPr fontId="4" type="noConversion"/>
  </si>
  <si>
    <t>絞肉</t>
    <phoneticPr fontId="4" type="noConversion"/>
  </si>
  <si>
    <t>每人平均</t>
    <phoneticPr fontId="4" type="noConversion"/>
  </si>
  <si>
    <t>保證責任嘉義市嘉全果菜生產合作社</t>
    <phoneticPr fontId="4" type="noConversion"/>
  </si>
  <si>
    <t>玉米粒</t>
    <phoneticPr fontId="4" type="noConversion"/>
  </si>
  <si>
    <t>木耳絲</t>
    <phoneticPr fontId="4" type="noConversion"/>
  </si>
  <si>
    <t>洋蔥片</t>
    <phoneticPr fontId="4" type="noConversion"/>
  </si>
  <si>
    <t>洋蔥小丁</t>
    <phoneticPr fontId="4" type="noConversion"/>
  </si>
  <si>
    <t xml:space="preserve"> </t>
    <phoneticPr fontId="4" type="noConversion"/>
  </si>
  <si>
    <t xml:space="preserve"> 預 估 人 數：</t>
    <phoneticPr fontId="5" type="noConversion"/>
  </si>
  <si>
    <t>本週用餐日數</t>
    <phoneticPr fontId="4" type="noConversion"/>
  </si>
  <si>
    <t>水果用餐日數</t>
    <phoneticPr fontId="4" type="noConversion"/>
  </si>
  <si>
    <t>品名</t>
    <phoneticPr fontId="4" type="noConversion"/>
  </si>
  <si>
    <t>數量</t>
    <phoneticPr fontId="4" type="noConversion"/>
  </si>
  <si>
    <t>kg</t>
    <phoneticPr fontId="4" type="noConversion"/>
  </si>
  <si>
    <t>紫菜蛋花湯</t>
    <phoneticPr fontId="4" type="noConversion"/>
  </si>
  <si>
    <t>片</t>
    <phoneticPr fontId="4" type="noConversion"/>
  </si>
  <si>
    <t>三色豆</t>
    <phoneticPr fontId="4" type="noConversion"/>
  </si>
  <si>
    <t xml:space="preserve"> </t>
    <phoneticPr fontId="4" type="noConversion"/>
  </si>
  <si>
    <t>保證責任嘉義市嘉全果菜生產合作社</t>
    <phoneticPr fontId="4" type="noConversion"/>
  </si>
  <si>
    <t>小計</t>
    <phoneticPr fontId="4" type="noConversion"/>
  </si>
  <si>
    <t>k</t>
    <phoneticPr fontId="4" type="noConversion"/>
  </si>
  <si>
    <t>&gt;22</t>
    <phoneticPr fontId="4" type="noConversion"/>
  </si>
  <si>
    <t>白蘿蔔大丁</t>
    <phoneticPr fontId="4" type="noConversion"/>
  </si>
  <si>
    <t>隻</t>
    <phoneticPr fontId="4" type="noConversion"/>
  </si>
  <si>
    <t>青江菜段</t>
    <phoneticPr fontId="4" type="noConversion"/>
  </si>
  <si>
    <t>冬粉</t>
    <phoneticPr fontId="4" type="noConversion"/>
  </si>
  <si>
    <t>五</t>
    <phoneticPr fontId="4" type="noConversion"/>
  </si>
  <si>
    <t>榖</t>
    <phoneticPr fontId="4" type="noConversion"/>
  </si>
  <si>
    <t>肉絲</t>
    <phoneticPr fontId="4" type="noConversion"/>
  </si>
  <si>
    <t>三色豆</t>
    <phoneticPr fontId="4" type="noConversion"/>
  </si>
  <si>
    <t>白蘿蔔大丁</t>
    <phoneticPr fontId="4" type="noConversion"/>
  </si>
  <si>
    <t>洋蔥炒蛋</t>
    <phoneticPr fontId="4" type="noConversion"/>
  </si>
  <si>
    <t>包</t>
    <phoneticPr fontId="4" type="noConversion"/>
  </si>
  <si>
    <t>肉片</t>
    <phoneticPr fontId="4" type="noConversion"/>
  </si>
  <si>
    <t>小包</t>
    <phoneticPr fontId="4" type="noConversion"/>
  </si>
  <si>
    <t>麵</t>
    <phoneticPr fontId="4" type="noConversion"/>
  </si>
  <si>
    <t>食</t>
    <phoneticPr fontId="4" type="noConversion"/>
  </si>
  <si>
    <t>蔬食日</t>
    <phoneticPr fontId="4" type="noConversion"/>
  </si>
  <si>
    <t>蔥切珠</t>
    <phoneticPr fontId="4" type="noConversion"/>
  </si>
  <si>
    <t>雞蛋</t>
    <phoneticPr fontId="4" type="noConversion"/>
  </si>
  <si>
    <t>螞蟻上樹</t>
    <phoneticPr fontId="4" type="noConversion"/>
  </si>
  <si>
    <t>片</t>
    <phoneticPr fontId="4" type="noConversion"/>
  </si>
  <si>
    <t>小白菜段</t>
    <phoneticPr fontId="4" type="noConversion"/>
  </si>
  <si>
    <t>炒靑江菜</t>
    <phoneticPr fontId="4" type="noConversion"/>
  </si>
  <si>
    <t>炒鵝白菜</t>
    <phoneticPr fontId="4" type="noConversion"/>
  </si>
  <si>
    <t>日 期</t>
    <phoneticPr fontId="5" type="noConversion"/>
  </si>
  <si>
    <t>品名</t>
    <phoneticPr fontId="4" type="noConversion"/>
  </si>
  <si>
    <t>數量</t>
    <phoneticPr fontId="4" type="noConversion"/>
  </si>
  <si>
    <t>單位</t>
    <phoneticPr fontId="4" type="noConversion"/>
  </si>
  <si>
    <t>單價</t>
    <phoneticPr fontId="4" type="noConversion"/>
  </si>
  <si>
    <t>小計</t>
    <phoneticPr fontId="4" type="noConversion"/>
  </si>
  <si>
    <t>酸辣湯</t>
    <phoneticPr fontId="4" type="noConversion"/>
  </si>
  <si>
    <t>kg</t>
    <phoneticPr fontId="4" type="noConversion"/>
  </si>
  <si>
    <t>豆腐</t>
    <phoneticPr fontId="4" type="noConversion"/>
  </si>
  <si>
    <t>米</t>
    <phoneticPr fontId="4" type="noConversion"/>
  </si>
  <si>
    <t>蘿蔔排骨湯</t>
    <phoneticPr fontId="4" type="noConversion"/>
  </si>
  <si>
    <t>五</t>
    <phoneticPr fontId="4" type="noConversion"/>
  </si>
  <si>
    <t>榖</t>
    <phoneticPr fontId="4" type="noConversion"/>
  </si>
  <si>
    <t>紅蘿蔔絲　</t>
    <phoneticPr fontId="4" type="noConversion"/>
  </si>
  <si>
    <t>鮮香菇片</t>
    <phoneticPr fontId="4" type="noConversion"/>
  </si>
  <si>
    <t>炒油菜</t>
    <phoneticPr fontId="4" type="noConversion"/>
  </si>
  <si>
    <t>炒大白菜</t>
    <phoneticPr fontId="4" type="noConversion"/>
  </si>
  <si>
    <t>芹菜切珠</t>
    <phoneticPr fontId="4" type="noConversion"/>
  </si>
  <si>
    <t>絞肉</t>
    <phoneticPr fontId="4" type="noConversion"/>
  </si>
  <si>
    <t>洋蔥絲</t>
    <phoneticPr fontId="4" type="noConversion"/>
  </si>
  <si>
    <t>薑母片</t>
    <phoneticPr fontId="4" type="noConversion"/>
  </si>
  <si>
    <t>冬瓜磚</t>
    <phoneticPr fontId="4" type="noConversion"/>
  </si>
  <si>
    <t>油泡</t>
    <phoneticPr fontId="4" type="noConversion"/>
  </si>
  <si>
    <t>當歸排骨湯</t>
    <phoneticPr fontId="4" type="noConversion"/>
  </si>
  <si>
    <t>白蘿蔔大丁</t>
    <phoneticPr fontId="4" type="noConversion"/>
  </si>
  <si>
    <t>中排骨</t>
    <phoneticPr fontId="4" type="noConversion"/>
  </si>
  <si>
    <t>當歸滷包</t>
    <phoneticPr fontId="4" type="noConversion"/>
  </si>
  <si>
    <t>鮮筍片</t>
    <phoneticPr fontId="4" type="noConversion"/>
  </si>
  <si>
    <t>味噌湯</t>
    <phoneticPr fontId="4" type="noConversion"/>
  </si>
  <si>
    <t>大板</t>
    <phoneticPr fontId="4" type="noConversion"/>
  </si>
  <si>
    <t>箱</t>
    <phoneticPr fontId="4" type="noConversion"/>
  </si>
  <si>
    <t>雞絞肉</t>
    <phoneticPr fontId="4" type="noConversion"/>
  </si>
  <si>
    <t>滷包</t>
    <phoneticPr fontId="4" type="noConversion"/>
  </si>
  <si>
    <t>清江菜段</t>
    <phoneticPr fontId="4" type="noConversion"/>
  </si>
  <si>
    <t>薑母片</t>
    <phoneticPr fontId="4" type="noConversion"/>
  </si>
  <si>
    <t>五榖米</t>
    <phoneticPr fontId="4" type="noConversion"/>
  </si>
  <si>
    <t>kg</t>
    <phoneticPr fontId="4" type="noConversion"/>
  </si>
  <si>
    <t>水果</t>
    <phoneticPr fontId="4" type="noConversion"/>
  </si>
  <si>
    <t>木耳絲</t>
    <phoneticPr fontId="4" type="noConversion"/>
  </si>
  <si>
    <t>鱈魚丸</t>
    <phoneticPr fontId="4" type="noConversion"/>
  </si>
  <si>
    <t>雞蛋</t>
    <phoneticPr fontId="4" type="noConversion"/>
  </si>
  <si>
    <t>蒜末</t>
    <phoneticPr fontId="4" type="noConversion"/>
  </si>
  <si>
    <t>大滷麵</t>
    <phoneticPr fontId="4" type="noConversion"/>
  </si>
  <si>
    <t>紅燒什錦</t>
    <phoneticPr fontId="4" type="noConversion"/>
  </si>
  <si>
    <t>油豆腐</t>
    <phoneticPr fontId="4" type="noConversion"/>
  </si>
  <si>
    <t>乾龍瓜花</t>
    <phoneticPr fontId="4" type="noConversion"/>
  </si>
  <si>
    <t>杏包菇大丁</t>
    <phoneticPr fontId="4" type="noConversion"/>
  </si>
  <si>
    <t>麵  (自備)</t>
    <phoneticPr fontId="4" type="noConversion"/>
  </si>
  <si>
    <t>蔬菜湯</t>
    <phoneticPr fontId="4" type="noConversion"/>
  </si>
  <si>
    <t>大白菜段</t>
    <phoneticPr fontId="4" type="noConversion"/>
  </si>
  <si>
    <t>蕃茄切</t>
    <phoneticPr fontId="4" type="noConversion"/>
  </si>
  <si>
    <t>中排骨</t>
    <phoneticPr fontId="4" type="noConversion"/>
  </si>
  <si>
    <t>紅蘿蔔片</t>
    <phoneticPr fontId="4" type="noConversion"/>
  </si>
  <si>
    <t>紅豆</t>
    <phoneticPr fontId="4" type="noConversion"/>
  </si>
  <si>
    <t>湯圓</t>
    <phoneticPr fontId="4" type="noConversion"/>
  </si>
  <si>
    <t>斤</t>
    <phoneticPr fontId="4" type="noConversion"/>
  </si>
  <si>
    <t>紅蘿蔔絲</t>
    <phoneticPr fontId="3" type="noConversion"/>
  </si>
  <si>
    <t>冬瓜大丁</t>
    <phoneticPr fontId="4" type="noConversion"/>
  </si>
  <si>
    <t>絞瓜</t>
    <phoneticPr fontId="4" type="noConversion"/>
  </si>
  <si>
    <t>蔥珠</t>
    <phoneticPr fontId="4" type="noConversion"/>
  </si>
  <si>
    <t>飯</t>
    <phoneticPr fontId="4" type="noConversion"/>
  </si>
  <si>
    <t>油菜段</t>
    <phoneticPr fontId="4" type="noConversion"/>
  </si>
  <si>
    <t>金針菇</t>
    <phoneticPr fontId="4" type="noConversion"/>
  </si>
  <si>
    <t>大白菜段</t>
    <phoneticPr fontId="4" type="noConversion"/>
  </si>
  <si>
    <t>高麗菜粗絲</t>
    <phoneticPr fontId="4" type="noConversion"/>
  </si>
  <si>
    <t>炒油麥菜</t>
    <phoneticPr fontId="4" type="noConversion"/>
  </si>
  <si>
    <t>冬瓜仙草</t>
    <phoneticPr fontId="4" type="noConversion"/>
  </si>
  <si>
    <t>油麥菜段</t>
    <phoneticPr fontId="4" type="noConversion"/>
  </si>
  <si>
    <t>仙草</t>
    <phoneticPr fontId="4" type="noConversion"/>
  </si>
  <si>
    <t>白</t>
    <phoneticPr fontId="4" type="noConversion"/>
  </si>
  <si>
    <t>冬瓜磚</t>
    <phoneticPr fontId="4" type="noConversion"/>
  </si>
  <si>
    <t>塊</t>
    <phoneticPr fontId="4" type="noConversion"/>
  </si>
  <si>
    <t>米</t>
    <phoneticPr fontId="4" type="noConversion"/>
  </si>
  <si>
    <t>飯</t>
    <phoneticPr fontId="4" type="noConversion"/>
  </si>
  <si>
    <t>炒豆芽菜</t>
    <phoneticPr fontId="4" type="noConversion"/>
  </si>
  <si>
    <t>紅蘿蔔絲　</t>
    <phoneticPr fontId="4" type="noConversion"/>
  </si>
  <si>
    <t>冬瓜大丁</t>
    <phoneticPr fontId="4" type="noConversion"/>
  </si>
  <si>
    <t>肉丁</t>
    <phoneticPr fontId="4" type="noConversion"/>
  </si>
  <si>
    <t>kg</t>
    <phoneticPr fontId="4" type="noConversion"/>
  </si>
  <si>
    <t>蔥段</t>
    <phoneticPr fontId="4" type="noConversion"/>
  </si>
  <si>
    <t>菇菇豆腐羹</t>
    <phoneticPr fontId="4" type="noConversion"/>
  </si>
  <si>
    <t>醬油.醋.鹽.糖.太白粉</t>
    <phoneticPr fontId="4" type="noConversion"/>
  </si>
  <si>
    <t>彩椒片</t>
    <phoneticPr fontId="4" type="noConversion"/>
  </si>
  <si>
    <t>醬油.醋.鹽.糖</t>
    <phoneticPr fontId="4" type="noConversion"/>
  </si>
  <si>
    <t>五彩肉片</t>
    <phoneticPr fontId="4" type="noConversion"/>
  </si>
  <si>
    <t>小肉片</t>
    <phoneticPr fontId="4" type="noConversion"/>
  </si>
  <si>
    <t>青椒片</t>
    <phoneticPr fontId="4" type="noConversion"/>
  </si>
  <si>
    <t>玉米蔬菜湯</t>
    <phoneticPr fontId="4" type="noConversion"/>
  </si>
  <si>
    <t>玉米粒</t>
    <phoneticPr fontId="4" type="noConversion"/>
  </si>
  <si>
    <t>小白菜段</t>
    <phoneticPr fontId="4" type="noConversion"/>
  </si>
  <si>
    <t>雞蛋</t>
    <phoneticPr fontId="4" type="noConversion"/>
  </si>
  <si>
    <t>鮮筍排骨湯</t>
    <phoneticPr fontId="4" type="noConversion"/>
  </si>
  <si>
    <t>鮮筍片</t>
    <phoneticPr fontId="4" type="noConversion"/>
  </si>
  <si>
    <t>中排骨</t>
    <phoneticPr fontId="4" type="noConversion"/>
  </si>
  <si>
    <t>芹菜</t>
    <phoneticPr fontId="4" type="noConversion"/>
  </si>
  <si>
    <t>大黃瓜片</t>
    <phoneticPr fontId="4" type="noConversion"/>
  </si>
  <si>
    <t>芹菜珠</t>
    <phoneticPr fontId="4" type="noConversion"/>
  </si>
  <si>
    <t>刺瓜排骨湯</t>
    <phoneticPr fontId="4" type="noConversion"/>
  </si>
  <si>
    <t>鮮筍絲</t>
    <phoneticPr fontId="4" type="noConversion"/>
  </si>
  <si>
    <t>香酥魚排</t>
    <phoneticPr fontId="4" type="noConversion"/>
  </si>
  <si>
    <t>炒大陸妹</t>
    <phoneticPr fontId="4" type="noConversion"/>
  </si>
  <si>
    <t>大陸妹段</t>
    <phoneticPr fontId="4" type="noConversion"/>
  </si>
  <si>
    <t>玉米粒</t>
    <phoneticPr fontId="4" type="noConversion"/>
  </si>
  <si>
    <t>紅蘿蔔小丁</t>
    <phoneticPr fontId="4" type="noConversion"/>
  </si>
  <si>
    <t>檸檬愛玉</t>
    <phoneticPr fontId="4" type="noConversion"/>
  </si>
  <si>
    <t>愛玉</t>
    <phoneticPr fontId="4" type="noConversion"/>
  </si>
  <si>
    <t>檸檬原汁</t>
    <phoneticPr fontId="4" type="noConversion"/>
  </si>
  <si>
    <t>大罐</t>
    <phoneticPr fontId="4" type="noConversion"/>
  </si>
  <si>
    <t>塊</t>
    <phoneticPr fontId="4" type="noConversion"/>
  </si>
  <si>
    <t>馬鈴薯燉肉</t>
    <phoneticPr fontId="4" type="noConversion"/>
  </si>
  <si>
    <t>馬鈴薯大丁</t>
    <phoneticPr fontId="4" type="noConversion"/>
  </si>
  <si>
    <t>鐵板豆腐</t>
    <phoneticPr fontId="4" type="noConversion"/>
  </si>
  <si>
    <t>板豆腐</t>
    <phoneticPr fontId="4" type="noConversion"/>
  </si>
  <si>
    <t>木耳絲</t>
    <phoneticPr fontId="4" type="noConversion"/>
  </si>
  <si>
    <t>玉米炒蛋</t>
    <phoneticPr fontId="4" type="noConversion"/>
  </si>
  <si>
    <t>鮮筍絲</t>
    <phoneticPr fontId="4" type="noConversion"/>
  </si>
  <si>
    <t>顆</t>
    <phoneticPr fontId="4" type="noConversion"/>
  </si>
  <si>
    <t>斤</t>
    <phoneticPr fontId="4" type="noConversion"/>
  </si>
  <si>
    <t>油豆腐丁</t>
    <phoneticPr fontId="4" type="noConversion"/>
  </si>
  <si>
    <t>蘿蔔麵筋</t>
    <phoneticPr fontId="4" type="noConversion"/>
  </si>
  <si>
    <t>白蘿蔔中丁</t>
    <phoneticPr fontId="4" type="noConversion"/>
  </si>
  <si>
    <t>小粉圓</t>
    <phoneticPr fontId="4" type="noConversion"/>
  </si>
  <si>
    <t>紅蘿蔔中丁</t>
    <phoneticPr fontId="4" type="noConversion"/>
  </si>
  <si>
    <t>蔥切段</t>
    <phoneticPr fontId="4" type="noConversion"/>
  </si>
  <si>
    <t>玉米雞茸</t>
    <phoneticPr fontId="4" type="noConversion"/>
  </si>
  <si>
    <t>韭菜段</t>
    <phoneticPr fontId="4" type="noConversion"/>
  </si>
  <si>
    <t>味噌</t>
    <phoneticPr fontId="4" type="noConversion"/>
  </si>
  <si>
    <t>香菇油腐肉燥</t>
    <phoneticPr fontId="4" type="noConversion"/>
  </si>
  <si>
    <t>玉米滑蛋粥</t>
    <phoneticPr fontId="4" type="noConversion"/>
  </si>
  <si>
    <t>洋蔥絲</t>
    <phoneticPr fontId="4" type="noConversion"/>
  </si>
  <si>
    <t>冬瓜盅</t>
    <phoneticPr fontId="4" type="noConversion"/>
  </si>
  <si>
    <t>生香菇片</t>
    <phoneticPr fontId="4" type="noConversion"/>
  </si>
  <si>
    <t>小黃瓜小丁</t>
    <phoneticPr fontId="4" type="noConversion"/>
  </si>
  <si>
    <t>熟花生</t>
    <phoneticPr fontId="4" type="noConversion"/>
  </si>
  <si>
    <t>營養分析表</t>
    <phoneticPr fontId="4" type="noConversion"/>
  </si>
  <si>
    <t>熱量:</t>
    <phoneticPr fontId="4" type="noConversion"/>
  </si>
  <si>
    <t>卡</t>
    <phoneticPr fontId="4" type="noConversion"/>
  </si>
  <si>
    <t>份數/EX</t>
    <phoneticPr fontId="4" type="noConversion"/>
  </si>
  <si>
    <t>營養基準建議</t>
    <phoneticPr fontId="4" type="noConversion"/>
  </si>
  <si>
    <t>蛋白質</t>
    <phoneticPr fontId="4" type="noConversion"/>
  </si>
  <si>
    <t>g</t>
    <phoneticPr fontId="4" type="noConversion"/>
  </si>
  <si>
    <t>主食</t>
    <phoneticPr fontId="4" type="noConversion"/>
  </si>
  <si>
    <t>5-5.5</t>
    <phoneticPr fontId="4" type="noConversion"/>
  </si>
  <si>
    <t>脂肪</t>
    <phoneticPr fontId="4" type="noConversion"/>
  </si>
  <si>
    <t>肉魚豆蛋</t>
    <phoneticPr fontId="4" type="noConversion"/>
  </si>
  <si>
    <t>2-2.5</t>
    <phoneticPr fontId="4" type="noConversion"/>
  </si>
  <si>
    <t>糖類</t>
    <phoneticPr fontId="4" type="noConversion"/>
  </si>
  <si>
    <t>油脂</t>
    <phoneticPr fontId="4" type="noConversion"/>
  </si>
  <si>
    <t>2.5-3</t>
    <phoneticPr fontId="4" type="noConversion"/>
  </si>
  <si>
    <t>蔬菜</t>
    <phoneticPr fontId="4" type="noConversion"/>
  </si>
  <si>
    <t>水果</t>
    <phoneticPr fontId="4" type="noConversion"/>
  </si>
  <si>
    <t>刺瓜什錦</t>
    <phoneticPr fontId="4" type="noConversion"/>
  </si>
  <si>
    <t>鮮香菇絲</t>
    <phoneticPr fontId="4" type="noConversion"/>
  </si>
  <si>
    <t>kg</t>
    <phoneticPr fontId="4" type="noConversion"/>
  </si>
  <si>
    <t>小包</t>
    <phoneticPr fontId="4" type="noConversion"/>
  </si>
  <si>
    <t>炒清江菜</t>
    <phoneticPr fontId="4" type="noConversion"/>
  </si>
  <si>
    <t>蔥切珠</t>
    <phoneticPr fontId="4" type="noConversion"/>
  </si>
  <si>
    <t>紅蔥頭片</t>
    <phoneticPr fontId="4" type="noConversion"/>
  </si>
  <si>
    <t>三杯雞丁</t>
    <phoneticPr fontId="4" type="noConversion"/>
  </si>
  <si>
    <t>薑母片</t>
    <phoneticPr fontId="4" type="noConversion"/>
  </si>
  <si>
    <t>九層塔</t>
    <phoneticPr fontId="4" type="noConversion"/>
  </si>
  <si>
    <t>蒜仁</t>
    <phoneticPr fontId="4" type="noConversion"/>
  </si>
  <si>
    <t>斤</t>
    <phoneticPr fontId="4" type="noConversion"/>
  </si>
  <si>
    <t>本校一律使用國產豬肉食材</t>
    <phoneticPr fontId="4" type="noConversion"/>
  </si>
  <si>
    <t>秀珍魚丸</t>
    <phoneticPr fontId="4" type="noConversion"/>
  </si>
  <si>
    <t>粗肉絲</t>
    <phoneticPr fontId="4" type="noConversion"/>
  </si>
  <si>
    <t>水鯊魚片cas</t>
    <phoneticPr fontId="4" type="noConversion"/>
  </si>
  <si>
    <t>什錦蛋花湯</t>
    <phoneticPr fontId="4" type="noConversion"/>
  </si>
  <si>
    <t>番茄中丁</t>
    <phoneticPr fontId="4" type="noConversion"/>
  </si>
  <si>
    <t>金針菇</t>
    <phoneticPr fontId="4" type="noConversion"/>
  </si>
  <si>
    <t>雞蛋</t>
    <phoneticPr fontId="4" type="noConversion"/>
  </si>
  <si>
    <t>雞蛋</t>
    <phoneticPr fontId="4" type="noConversion"/>
  </si>
  <si>
    <t>紅蘿蔔絲</t>
    <phoneticPr fontId="4" type="noConversion"/>
  </si>
  <si>
    <t>盒</t>
    <phoneticPr fontId="4" type="noConversion"/>
  </si>
  <si>
    <t>雞腿排</t>
    <phoneticPr fontId="4" type="noConversion"/>
  </si>
  <si>
    <t>香滷雞腿排</t>
    <phoneticPr fontId="4" type="noConversion"/>
  </si>
  <si>
    <t>香滷豬排</t>
    <phoneticPr fontId="4" type="noConversion"/>
  </si>
  <si>
    <t>新鮮豬排</t>
    <phoneticPr fontId="4" type="noConversion"/>
  </si>
  <si>
    <t>小黃瓜拌花生</t>
    <phoneticPr fontId="4" type="noConversion"/>
  </si>
  <si>
    <t>小白菜段</t>
    <phoneticPr fontId="4" type="noConversion"/>
  </si>
  <si>
    <t>蔥切珠</t>
    <phoneticPr fontId="4" type="noConversion"/>
  </si>
  <si>
    <t>鐵板肉絲</t>
    <phoneticPr fontId="4" type="noConversion"/>
  </si>
  <si>
    <t>豆芽菜</t>
    <phoneticPr fontId="4" type="noConversion"/>
  </si>
  <si>
    <t>包</t>
    <phoneticPr fontId="4" type="noConversion"/>
  </si>
  <si>
    <t>k</t>
    <phoneticPr fontId="4" type="noConversion"/>
  </si>
  <si>
    <t>隻</t>
    <phoneticPr fontId="4" type="noConversion"/>
  </si>
  <si>
    <t>小包</t>
    <phoneticPr fontId="4" type="noConversion"/>
  </si>
  <si>
    <t>滷雞翅</t>
    <phoneticPr fontId="4" type="noConversion"/>
  </si>
  <si>
    <t>紅蘿蔔炒蛋</t>
    <phoneticPr fontId="4" type="noConversion"/>
  </si>
  <si>
    <t>顆</t>
    <phoneticPr fontId="4" type="noConversion"/>
  </si>
  <si>
    <t>滷包</t>
    <phoneticPr fontId="4" type="noConversion"/>
  </si>
  <si>
    <t>菠蘿麵包</t>
    <phoneticPr fontId="4" type="noConversion"/>
  </si>
  <si>
    <t>刺瓜什錦</t>
    <phoneticPr fontId="4" type="noConversion"/>
  </si>
  <si>
    <t>秀珍魚丸</t>
    <phoneticPr fontId="4" type="noConversion"/>
  </si>
  <si>
    <t>kg</t>
    <phoneticPr fontId="4" type="noConversion"/>
  </si>
  <si>
    <t>中排骨</t>
    <phoneticPr fontId="4" type="noConversion"/>
  </si>
  <si>
    <t>炒四色</t>
    <phoneticPr fontId="4" type="noConversion"/>
  </si>
  <si>
    <t>馬鈴薯小丁</t>
    <phoneticPr fontId="4" type="noConversion"/>
  </si>
  <si>
    <t>k</t>
    <phoneticPr fontId="4" type="noConversion"/>
  </si>
  <si>
    <t>紅蘿蔔小丁</t>
    <phoneticPr fontId="4" type="noConversion"/>
  </si>
  <si>
    <t>玉米粒</t>
    <phoneticPr fontId="4" type="noConversion"/>
  </si>
  <si>
    <t>絞肉　</t>
    <phoneticPr fontId="4" type="noConversion"/>
  </si>
  <si>
    <t>紫菜</t>
    <phoneticPr fontId="4" type="noConversion"/>
  </si>
  <si>
    <t>咖哩粉</t>
    <phoneticPr fontId="4" type="noConversion"/>
  </si>
  <si>
    <t>雞翅</t>
    <phoneticPr fontId="4" type="noConversion"/>
  </si>
  <si>
    <t>蔥切株</t>
    <phoneticPr fontId="4" type="noConversion"/>
  </si>
  <si>
    <t>炒白花椰菜</t>
    <phoneticPr fontId="4" type="noConversion"/>
  </si>
  <si>
    <t>白花椰菜切</t>
    <phoneticPr fontId="4" type="noConversion"/>
  </si>
  <si>
    <t>滷雞腿排</t>
    <phoneticPr fontId="4" type="noConversion"/>
  </si>
  <si>
    <t>雞腿排</t>
    <phoneticPr fontId="4" type="noConversion"/>
  </si>
  <si>
    <t>鐵板蔬菜</t>
    <phoneticPr fontId="4" type="noConversion"/>
  </si>
  <si>
    <t>炒大白菜</t>
    <phoneticPr fontId="4" type="noConversion"/>
  </si>
  <si>
    <t>紫菜蛋花湯</t>
    <phoneticPr fontId="4" type="noConversion"/>
  </si>
  <si>
    <t>洋蔥絲</t>
    <phoneticPr fontId="4" type="noConversion"/>
  </si>
  <si>
    <t>k</t>
    <phoneticPr fontId="4" type="noConversion"/>
  </si>
  <si>
    <t>大白菜段</t>
    <phoneticPr fontId="4" type="noConversion"/>
  </si>
  <si>
    <t>k</t>
    <phoneticPr fontId="4" type="noConversion"/>
  </si>
  <si>
    <t>紫菜</t>
    <phoneticPr fontId="4" type="noConversion"/>
  </si>
  <si>
    <t>包</t>
    <phoneticPr fontId="4" type="noConversion"/>
  </si>
  <si>
    <t>炸豆包1/4切</t>
    <phoneticPr fontId="4" type="noConversion"/>
  </si>
  <si>
    <t>k</t>
    <phoneticPr fontId="4" type="noConversion"/>
  </si>
  <si>
    <t>紅蘿蔔絲</t>
    <phoneticPr fontId="4" type="noConversion"/>
  </si>
  <si>
    <t>雞蛋</t>
    <phoneticPr fontId="4" type="noConversion"/>
  </si>
  <si>
    <t>k</t>
    <phoneticPr fontId="4" type="noConversion"/>
  </si>
  <si>
    <t>紅蘿蔔絲</t>
    <phoneticPr fontId="4" type="noConversion"/>
  </si>
  <si>
    <t>k</t>
    <phoneticPr fontId="4" type="noConversion"/>
  </si>
  <si>
    <t>木耳絲</t>
    <phoneticPr fontId="4" type="noConversion"/>
  </si>
  <si>
    <t>k</t>
    <phoneticPr fontId="4" type="noConversion"/>
  </si>
  <si>
    <t>蔥</t>
    <phoneticPr fontId="4" type="noConversion"/>
  </si>
  <si>
    <t>k</t>
    <phoneticPr fontId="4" type="noConversion"/>
  </si>
  <si>
    <t>金針菇</t>
    <phoneticPr fontId="4" type="noConversion"/>
  </si>
  <si>
    <t>蒜末</t>
    <phoneticPr fontId="4" type="noConversion"/>
  </si>
  <si>
    <t>包</t>
    <phoneticPr fontId="4" type="noConversion"/>
  </si>
  <si>
    <t>k</t>
    <phoneticPr fontId="4" type="noConversion"/>
  </si>
  <si>
    <t>豆芽菜</t>
    <phoneticPr fontId="4" type="noConversion"/>
  </si>
  <si>
    <t>隻</t>
    <phoneticPr fontId="4" type="noConversion"/>
  </si>
  <si>
    <t>炒四色</t>
    <phoneticPr fontId="3" type="noConversion"/>
  </si>
  <si>
    <t>馬鈴薯小丁</t>
    <phoneticPr fontId="3" type="noConversion"/>
  </si>
  <si>
    <t>紅蘿蔔小丁</t>
    <phoneticPr fontId="3" type="noConversion"/>
  </si>
  <si>
    <t>玉米粒</t>
    <phoneticPr fontId="3" type="noConversion"/>
  </si>
  <si>
    <t>k</t>
    <phoneticPr fontId="4" type="noConversion"/>
  </si>
  <si>
    <t>絞肉</t>
    <phoneticPr fontId="3" type="noConversion"/>
  </si>
  <si>
    <t>洋蔥小丁</t>
    <phoneticPr fontId="3" type="noConversion"/>
  </si>
  <si>
    <t>什錦河粉</t>
    <phoneticPr fontId="4" type="noConversion"/>
  </si>
  <si>
    <t>河粉</t>
    <phoneticPr fontId="4" type="noConversion"/>
  </si>
  <si>
    <t>k</t>
    <phoneticPr fontId="4" type="noConversion"/>
  </si>
  <si>
    <t>木耳絲</t>
    <phoneticPr fontId="4" type="noConversion"/>
  </si>
  <si>
    <t>肉絲</t>
    <phoneticPr fontId="4" type="noConversion"/>
  </si>
  <si>
    <t>紅蘿蔔絲</t>
    <phoneticPr fontId="4" type="noConversion"/>
  </si>
  <si>
    <t>豆瓣醬.醬油.糖</t>
    <phoneticPr fontId="4" type="noConversion"/>
  </si>
  <si>
    <t>瓜子肉</t>
    <phoneticPr fontId="4" type="noConversion"/>
  </si>
  <si>
    <t>冬瓜滷肉</t>
    <phoneticPr fontId="4" type="noConversion"/>
  </si>
  <si>
    <t>肉丁</t>
    <phoneticPr fontId="4" type="noConversion"/>
  </si>
  <si>
    <t>滷豬排</t>
    <phoneticPr fontId="4" type="noConversion"/>
  </si>
  <si>
    <t>新鮮豬排</t>
    <phoneticPr fontId="4" type="noConversion"/>
  </si>
  <si>
    <t>片</t>
    <phoneticPr fontId="4" type="noConversion"/>
  </si>
  <si>
    <t xml:space="preserve"> 中骨</t>
    <phoneticPr fontId="4" type="noConversion"/>
  </si>
  <si>
    <t>冬瓜磚</t>
    <phoneticPr fontId="4" type="noConversion"/>
  </si>
  <si>
    <t>塊</t>
    <phoneticPr fontId="4" type="noConversion"/>
  </si>
  <si>
    <t>飄香油飯</t>
    <phoneticPr fontId="4" type="noConversion"/>
  </si>
  <si>
    <t>米(自備)</t>
    <phoneticPr fontId="4" type="noConversion"/>
  </si>
  <si>
    <t>肉絲</t>
    <phoneticPr fontId="4" type="noConversion"/>
  </si>
  <si>
    <t>乾魷魚泡水切絲</t>
    <phoneticPr fontId="4" type="noConversion"/>
  </si>
  <si>
    <t>乾香菇泡水切絲</t>
    <phoneticPr fontId="4" type="noConversion"/>
  </si>
  <si>
    <t>斤</t>
    <phoneticPr fontId="4" type="noConversion"/>
  </si>
  <si>
    <t>鮮香菇絲</t>
    <phoneticPr fontId="4" type="noConversion"/>
  </si>
  <si>
    <t>k</t>
    <phoneticPr fontId="4" type="noConversion"/>
  </si>
  <si>
    <t>乾蝦米</t>
    <phoneticPr fontId="4" type="noConversion"/>
  </si>
  <si>
    <t>香菜</t>
    <phoneticPr fontId="4" type="noConversion"/>
  </si>
  <si>
    <t>黃金咖哩</t>
    <phoneticPr fontId="4" type="noConversion"/>
  </si>
  <si>
    <t xml:space="preserve"> </t>
    <phoneticPr fontId="4" type="noConversion"/>
  </si>
  <si>
    <t>黑糖捲</t>
    <phoneticPr fontId="4" type="noConversion"/>
  </si>
  <si>
    <t>不用燙青菜</t>
    <phoneticPr fontId="4" type="noConversion"/>
  </si>
  <si>
    <t>清燙小白菜</t>
    <phoneticPr fontId="4" type="noConversion"/>
  </si>
  <si>
    <t>紅豆湯圓湯(提前一天送)</t>
    <phoneticPr fontId="4" type="noConversion"/>
  </si>
  <si>
    <t>香菇肉羹飯</t>
    <phoneticPr fontId="4" type="noConversion"/>
  </si>
  <si>
    <t>冬瓜粉圓(提前一天送)</t>
    <phoneticPr fontId="4" type="noConversion"/>
  </si>
  <si>
    <t>台南市 東原國中110 學年度午餐營養設計表</t>
    <phoneticPr fontId="4" type="noConversion"/>
  </si>
  <si>
    <t>台南市 東原國中110 學年度午餐營養設計表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</si>
</sst>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0_ "/>
    <numFmt numFmtId="177" formatCode="0.0_ "/>
    <numFmt numFmtId="178" formatCode="m&quot;月&quot;d&quot;日&quot;"/>
    <numFmt numFmtId="179" formatCode="aaaa"/>
    <numFmt numFmtId="180" formatCode="0.00_ "/>
  </numFmts>
  <fonts count="19" x14ac:knownFonts="1">
    <font>
      <sz val="12"/>
      <name val="新細明體"/>
      <family val="1"/>
      <charset val="136"/>
    </font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9"/>
      <name val="細明體"/>
      <family val="3"/>
      <charset val="136"/>
    </font>
    <font>
      <sz val="24"/>
      <color theme="1"/>
      <name val="標楷體"/>
      <family val="4"/>
      <charset val="136"/>
    </font>
    <font>
      <sz val="36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sz val="12"/>
      <color theme="1"/>
      <name val="新細明體"/>
      <family val="1"/>
      <charset val="136"/>
    </font>
    <font>
      <u/>
      <sz val="24"/>
      <color theme="1"/>
      <name val="標楷體"/>
      <family val="4"/>
      <charset val="136"/>
    </font>
    <font>
      <sz val="22"/>
      <color theme="1"/>
      <name val="標楷體"/>
      <family val="4"/>
      <charset val="136"/>
    </font>
    <font>
      <sz val="16"/>
      <color theme="1"/>
      <name val="標楷體"/>
      <family val="4"/>
      <charset val="136"/>
    </font>
    <font>
      <sz val="13"/>
      <color theme="1"/>
      <name val="新細明體"/>
      <family val="1"/>
      <charset val="136"/>
    </font>
    <font>
      <sz val="18"/>
      <color theme="1"/>
      <name val="標楷體"/>
      <family val="4"/>
      <charset val="136"/>
    </font>
    <font>
      <sz val="24"/>
      <color theme="1"/>
      <name val="新細明體"/>
      <family val="1"/>
      <charset val="136"/>
      <scheme val="minor"/>
    </font>
    <font>
      <sz val="16"/>
      <color theme="1"/>
      <name val="新細明體"/>
      <family val="1"/>
      <charset val="136"/>
    </font>
    <font>
      <sz val="18"/>
      <color theme="1"/>
      <name val="新細明體"/>
      <family val="1"/>
      <charset val="136"/>
    </font>
    <font>
      <sz val="22"/>
      <color theme="1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2" fillId="0" borderId="0">
      <alignment vertical="center"/>
    </xf>
    <xf numFmtId="0" fontId="1" fillId="0" borderId="0">
      <alignment vertical="center"/>
    </xf>
  </cellStyleXfs>
  <cellXfs count="203">
    <xf numFmtId="0" fontId="0" fillId="0" borderId="0" xfId="0"/>
    <xf numFmtId="0" fontId="8" fillId="0" borderId="0" xfId="1" applyFont="1" applyFill="1" applyAlignment="1">
      <alignment shrinkToFit="1"/>
    </xf>
    <xf numFmtId="0" fontId="9" fillId="0" borderId="0" xfId="1" applyFont="1" applyFill="1" applyAlignment="1">
      <alignment shrinkToFit="1"/>
    </xf>
    <xf numFmtId="0" fontId="10" fillId="0" borderId="0" xfId="1" applyFont="1" applyFill="1" applyBorder="1" applyAlignment="1">
      <alignment horizontal="left" shrinkToFit="1"/>
    </xf>
    <xf numFmtId="176" fontId="10" fillId="0" borderId="0" xfId="1" applyNumberFormat="1" applyFont="1" applyFill="1" applyBorder="1" applyAlignment="1">
      <alignment horizontal="left" shrinkToFit="1"/>
    </xf>
    <xf numFmtId="177" fontId="10" fillId="0" borderId="0" xfId="1" applyNumberFormat="1" applyFont="1" applyFill="1" applyBorder="1" applyAlignment="1">
      <alignment horizontal="center" shrinkToFit="1"/>
    </xf>
    <xf numFmtId="0" fontId="6" fillId="0" borderId="0" xfId="1" applyFont="1" applyFill="1" applyBorder="1" applyAlignment="1">
      <alignment shrinkToFit="1"/>
    </xf>
    <xf numFmtId="0" fontId="6" fillId="0" borderId="1" xfId="1" applyFont="1" applyFill="1" applyBorder="1" applyAlignment="1">
      <alignment horizontal="center" vertical="center" shrinkToFit="1"/>
    </xf>
    <xf numFmtId="0" fontId="6" fillId="0" borderId="2" xfId="1" applyFont="1" applyFill="1" applyBorder="1" applyAlignment="1">
      <alignment horizontal="center" vertical="center" shrinkToFit="1"/>
    </xf>
    <xf numFmtId="0" fontId="6" fillId="0" borderId="2" xfId="1" applyFont="1" applyFill="1" applyBorder="1" applyAlignment="1">
      <alignment vertical="center" shrinkToFit="1"/>
    </xf>
    <xf numFmtId="177" fontId="6" fillId="0" borderId="2" xfId="1" applyNumberFormat="1" applyFont="1" applyFill="1" applyBorder="1" applyAlignment="1">
      <alignment horizontal="center" vertical="center" shrinkToFit="1"/>
    </xf>
    <xf numFmtId="0" fontId="6" fillId="0" borderId="3" xfId="1" applyFont="1" applyFill="1" applyBorder="1" applyAlignment="1">
      <alignment horizontal="center" vertical="center" shrinkToFit="1"/>
    </xf>
    <xf numFmtId="0" fontId="6" fillId="0" borderId="4" xfId="1" applyFont="1" applyFill="1" applyBorder="1" applyAlignment="1">
      <alignment vertical="center" shrinkToFit="1"/>
    </xf>
    <xf numFmtId="0" fontId="6" fillId="0" borderId="2" xfId="1" applyFont="1" applyFill="1" applyBorder="1" applyAlignment="1">
      <alignment horizontal="center" shrinkToFit="1"/>
    </xf>
    <xf numFmtId="0" fontId="6" fillId="0" borderId="7" xfId="1" applyFont="1" applyFill="1" applyBorder="1" applyAlignment="1">
      <alignment horizontal="center" shrinkToFit="1"/>
    </xf>
    <xf numFmtId="0" fontId="12" fillId="0" borderId="8" xfId="0" applyNumberFormat="1" applyFont="1" applyFill="1" applyBorder="1" applyAlignment="1">
      <alignment horizontal="left" vertical="center" shrinkToFit="1"/>
    </xf>
    <xf numFmtId="1" fontId="12" fillId="0" borderId="9" xfId="0" applyNumberFormat="1" applyFont="1" applyFill="1" applyBorder="1" applyAlignment="1">
      <alignment horizontal="left" vertical="center" shrinkToFit="1"/>
    </xf>
    <xf numFmtId="0" fontId="12" fillId="0" borderId="10" xfId="0" applyNumberFormat="1" applyFont="1" applyFill="1" applyBorder="1" applyAlignment="1">
      <alignment horizontal="center" vertical="center" shrinkToFit="1"/>
    </xf>
    <xf numFmtId="0" fontId="12" fillId="0" borderId="13" xfId="0" applyFont="1" applyFill="1" applyBorder="1" applyAlignment="1">
      <alignment horizontal="center" vertical="center" shrinkToFit="1"/>
    </xf>
    <xf numFmtId="178" fontId="6" fillId="0" borderId="14" xfId="1" applyNumberFormat="1" applyFont="1" applyFill="1" applyBorder="1" applyAlignment="1">
      <alignment horizontal="center" shrinkToFit="1"/>
    </xf>
    <xf numFmtId="0" fontId="6" fillId="0" borderId="20" xfId="1" applyFont="1" applyFill="1" applyBorder="1" applyAlignment="1">
      <alignment horizontal="center" shrinkToFit="1"/>
    </xf>
    <xf numFmtId="0" fontId="6" fillId="0" borderId="17" xfId="1" applyFont="1" applyFill="1" applyBorder="1" applyAlignment="1">
      <alignment vertical="center" shrinkToFit="1"/>
    </xf>
    <xf numFmtId="0" fontId="6" fillId="0" borderId="17" xfId="1" applyFont="1" applyFill="1" applyBorder="1" applyAlignment="1">
      <alignment horizontal="center" vertical="center" shrinkToFit="1"/>
    </xf>
    <xf numFmtId="176" fontId="6" fillId="0" borderId="0" xfId="1" applyNumberFormat="1" applyFont="1" applyFill="1" applyBorder="1" applyAlignment="1">
      <alignment horizontal="center" vertical="center" shrinkToFit="1"/>
    </xf>
    <xf numFmtId="177" fontId="6" fillId="0" borderId="17" xfId="1" applyNumberFormat="1" applyFont="1" applyFill="1" applyBorder="1" applyAlignment="1">
      <alignment vertical="center" shrinkToFit="1"/>
    </xf>
    <xf numFmtId="0" fontId="6" fillId="0" borderId="0" xfId="1" applyFont="1" applyFill="1" applyBorder="1" applyAlignment="1">
      <alignment horizontal="center" vertical="center" shrinkToFit="1"/>
    </xf>
    <xf numFmtId="0" fontId="6" fillId="0" borderId="18" xfId="1" applyFont="1" applyFill="1" applyBorder="1" applyAlignment="1">
      <alignment horizontal="center" vertical="center" shrinkToFit="1"/>
    </xf>
    <xf numFmtId="0" fontId="6" fillId="0" borderId="15" xfId="1" applyFont="1" applyFill="1" applyBorder="1" applyAlignment="1">
      <alignment vertical="center" shrinkToFit="1"/>
    </xf>
    <xf numFmtId="177" fontId="6" fillId="0" borderId="17" xfId="1" applyNumberFormat="1" applyFont="1" applyFill="1" applyBorder="1" applyAlignment="1">
      <alignment horizontal="center" vertical="center" shrinkToFit="1"/>
    </xf>
    <xf numFmtId="0" fontId="6" fillId="0" borderId="0" xfId="1" applyFont="1" applyFill="1" applyBorder="1" applyAlignment="1">
      <alignment vertical="center" shrinkToFit="1"/>
    </xf>
    <xf numFmtId="0" fontId="6" fillId="0" borderId="16" xfId="1" applyFont="1" applyFill="1" applyBorder="1" applyAlignment="1">
      <alignment vertical="center" shrinkToFit="1"/>
    </xf>
    <xf numFmtId="0" fontId="12" fillId="0" borderId="16" xfId="0" applyFont="1" applyFill="1" applyBorder="1" applyAlignment="1">
      <alignment horizontal="left" vertical="center" shrinkToFit="1"/>
    </xf>
    <xf numFmtId="0" fontId="12" fillId="0" borderId="17" xfId="0" applyNumberFormat="1" applyFont="1" applyFill="1" applyBorder="1" applyAlignment="1">
      <alignment horizontal="left" vertical="center" shrinkToFit="1"/>
    </xf>
    <xf numFmtId="0" fontId="12" fillId="0" borderId="19" xfId="0" applyNumberFormat="1" applyFont="1" applyFill="1" applyBorder="1" applyAlignment="1">
      <alignment horizontal="center" vertical="center" shrinkToFit="1"/>
    </xf>
    <xf numFmtId="0" fontId="12" fillId="0" borderId="16" xfId="0" applyNumberFormat="1" applyFont="1" applyFill="1" applyBorder="1" applyAlignment="1">
      <alignment horizontal="center" vertical="center" shrinkToFit="1"/>
    </xf>
    <xf numFmtId="0" fontId="13" fillId="0" borderId="36" xfId="0" applyNumberFormat="1" applyFont="1" applyFill="1" applyBorder="1" applyAlignment="1">
      <alignment horizontal="center" vertical="center" shrinkToFit="1"/>
    </xf>
    <xf numFmtId="179" fontId="6" fillId="0" borderId="14" xfId="1" applyNumberFormat="1" applyFont="1" applyFill="1" applyBorder="1" applyAlignment="1">
      <alignment horizontal="center" shrinkToFit="1"/>
    </xf>
    <xf numFmtId="179" fontId="6" fillId="0" borderId="20" xfId="1" applyNumberFormat="1" applyFont="1" applyFill="1" applyBorder="1" applyAlignment="1">
      <alignment horizontal="center" shrinkToFit="1"/>
    </xf>
    <xf numFmtId="177" fontId="6" fillId="0" borderId="0" xfId="1" applyNumberFormat="1" applyFont="1" applyFill="1" applyBorder="1" applyAlignment="1">
      <alignment vertical="center" shrinkToFit="1"/>
    </xf>
    <xf numFmtId="177" fontId="6" fillId="0" borderId="0" xfId="1" applyNumberFormat="1" applyFont="1" applyFill="1" applyBorder="1" applyAlignment="1">
      <alignment horizontal="center" vertical="center" shrinkToFit="1"/>
    </xf>
    <xf numFmtId="0" fontId="12" fillId="0" borderId="15" xfId="0" applyNumberFormat="1" applyFont="1" applyFill="1" applyBorder="1" applyAlignment="1">
      <alignment horizontal="left" vertical="center" shrinkToFit="1"/>
    </xf>
    <xf numFmtId="0" fontId="12" fillId="0" borderId="0" xfId="0" applyNumberFormat="1" applyFont="1" applyFill="1" applyBorder="1" applyAlignment="1">
      <alignment horizontal="left" vertical="center" shrinkToFit="1"/>
    </xf>
    <xf numFmtId="0" fontId="12" fillId="0" borderId="18" xfId="0" applyNumberFormat="1" applyFont="1" applyFill="1" applyBorder="1" applyAlignment="1">
      <alignment horizontal="center" vertical="center" shrinkToFit="1"/>
    </xf>
    <xf numFmtId="0" fontId="12" fillId="0" borderId="15" xfId="0" applyNumberFormat="1" applyFont="1" applyFill="1" applyBorder="1" applyAlignment="1">
      <alignment horizontal="center" vertical="center" shrinkToFit="1"/>
    </xf>
    <xf numFmtId="0" fontId="13" fillId="0" borderId="32" xfId="0" applyNumberFormat="1" applyFont="1" applyFill="1" applyBorder="1" applyAlignment="1">
      <alignment horizontal="center" vertical="center" shrinkToFit="1"/>
    </xf>
    <xf numFmtId="0" fontId="13" fillId="0" borderId="32" xfId="0" applyFont="1" applyFill="1" applyBorder="1" applyAlignment="1">
      <alignment horizontal="center" vertical="center" shrinkToFit="1"/>
    </xf>
    <xf numFmtId="1" fontId="12" fillId="0" borderId="0" xfId="0" applyNumberFormat="1" applyFont="1" applyFill="1" applyBorder="1" applyAlignment="1">
      <alignment horizontal="center" vertical="center" shrinkToFit="1"/>
    </xf>
    <xf numFmtId="0" fontId="6" fillId="0" borderId="14" xfId="1" applyFont="1" applyFill="1" applyBorder="1" applyAlignment="1">
      <alignment horizontal="center" shrinkToFit="1"/>
    </xf>
    <xf numFmtId="0" fontId="6" fillId="0" borderId="15" xfId="1" applyFont="1" applyFill="1" applyBorder="1" applyAlignment="1">
      <alignment horizontal="left" vertical="center" shrinkToFit="1"/>
    </xf>
    <xf numFmtId="0" fontId="12" fillId="0" borderId="32" xfId="0" applyFont="1" applyFill="1" applyBorder="1" applyAlignment="1">
      <alignment horizontal="center" vertical="center" shrinkToFit="1"/>
    </xf>
    <xf numFmtId="0" fontId="12" fillId="0" borderId="17" xfId="0" applyNumberFormat="1" applyFont="1" applyFill="1" applyBorder="1" applyAlignment="1">
      <alignment horizontal="center" vertical="center" shrinkToFit="1"/>
    </xf>
    <xf numFmtId="0" fontId="12" fillId="0" borderId="0" xfId="0" applyNumberFormat="1" applyFont="1" applyFill="1" applyBorder="1" applyAlignment="1">
      <alignment horizontal="center" vertical="center" shrinkToFit="1"/>
    </xf>
    <xf numFmtId="179" fontId="6" fillId="0" borderId="21" xfId="1" applyNumberFormat="1" applyFont="1" applyFill="1" applyBorder="1" applyAlignment="1">
      <alignment horizontal="center" shrinkToFit="1"/>
    </xf>
    <xf numFmtId="179" fontId="6" fillId="0" borderId="25" xfId="1" applyNumberFormat="1" applyFont="1" applyFill="1" applyBorder="1" applyAlignment="1">
      <alignment horizontal="center" shrinkToFit="1"/>
    </xf>
    <xf numFmtId="0" fontId="6" fillId="0" borderId="23" xfId="1" applyFont="1" applyFill="1" applyBorder="1" applyAlignment="1">
      <alignment vertical="center" shrinkToFit="1"/>
    </xf>
    <xf numFmtId="0" fontId="6" fillId="0" borderId="23" xfId="1" applyFont="1" applyFill="1" applyBorder="1" applyAlignment="1">
      <alignment horizontal="center" vertical="center" shrinkToFit="1"/>
    </xf>
    <xf numFmtId="176" fontId="6" fillId="0" borderId="23" xfId="1" applyNumberFormat="1" applyFont="1" applyFill="1" applyBorder="1" applyAlignment="1">
      <alignment horizontal="center" vertical="center" shrinkToFit="1"/>
    </xf>
    <xf numFmtId="177" fontId="6" fillId="0" borderId="23" xfId="1" applyNumberFormat="1" applyFont="1" applyFill="1" applyBorder="1" applyAlignment="1">
      <alignment horizontal="center" vertical="center" shrinkToFit="1"/>
    </xf>
    <xf numFmtId="0" fontId="6" fillId="0" borderId="24" xfId="1" applyFont="1" applyFill="1" applyBorder="1" applyAlignment="1">
      <alignment horizontal="center" vertical="center" shrinkToFit="1"/>
    </xf>
    <xf numFmtId="0" fontId="8" fillId="0" borderId="22" xfId="1" applyFont="1" applyFill="1" applyBorder="1" applyAlignment="1">
      <alignment shrinkToFit="1"/>
    </xf>
    <xf numFmtId="0" fontId="8" fillId="0" borderId="23" xfId="1" applyFont="1" applyFill="1" applyBorder="1" applyAlignment="1">
      <alignment shrinkToFit="1"/>
    </xf>
    <xf numFmtId="177" fontId="8" fillId="0" borderId="23" xfId="1" applyNumberFormat="1" applyFont="1" applyFill="1" applyBorder="1" applyAlignment="1">
      <alignment shrinkToFit="1"/>
    </xf>
    <xf numFmtId="0" fontId="6" fillId="0" borderId="22" xfId="1" applyFont="1" applyFill="1" applyBorder="1" applyAlignment="1">
      <alignment vertical="center" shrinkToFit="1"/>
    </xf>
    <xf numFmtId="177" fontId="6" fillId="0" borderId="23" xfId="1" applyNumberFormat="1" applyFont="1" applyFill="1" applyBorder="1" applyAlignment="1">
      <alignment vertical="center" shrinkToFit="1"/>
    </xf>
    <xf numFmtId="0" fontId="6" fillId="0" borderId="22" xfId="1" applyFont="1" applyFill="1" applyBorder="1" applyAlignment="1">
      <alignment horizontal="left" vertical="center" shrinkToFit="1"/>
    </xf>
    <xf numFmtId="0" fontId="6" fillId="0" borderId="25" xfId="1" applyFont="1" applyFill="1" applyBorder="1" applyAlignment="1">
      <alignment horizontal="center" shrinkToFit="1"/>
    </xf>
    <xf numFmtId="0" fontId="12" fillId="0" borderId="22" xfId="0" applyNumberFormat="1" applyFont="1" applyFill="1" applyBorder="1" applyAlignment="1">
      <alignment horizontal="left" vertical="center" shrinkToFit="1"/>
    </xf>
    <xf numFmtId="1" fontId="12" fillId="0" borderId="23" xfId="0" applyNumberFormat="1" applyFont="1" applyFill="1" applyBorder="1" applyAlignment="1">
      <alignment horizontal="center" vertical="center" shrinkToFit="1"/>
    </xf>
    <xf numFmtId="0" fontId="12" fillId="0" borderId="24" xfId="0" applyNumberFormat="1" applyFont="1" applyFill="1" applyBorder="1" applyAlignment="1">
      <alignment horizontal="center" vertical="center" shrinkToFit="1"/>
    </xf>
    <xf numFmtId="0" fontId="12" fillId="0" borderId="26" xfId="0" applyFont="1" applyFill="1" applyBorder="1" applyAlignment="1">
      <alignment horizontal="center" vertical="center" shrinkToFit="1"/>
    </xf>
    <xf numFmtId="0" fontId="6" fillId="0" borderId="1" xfId="1" applyFont="1" applyFill="1" applyBorder="1" applyAlignment="1">
      <alignment horizontal="center" shrinkToFit="1"/>
    </xf>
    <xf numFmtId="178" fontId="6" fillId="0" borderId="2" xfId="1" applyNumberFormat="1" applyFont="1" applyFill="1" applyBorder="1" applyAlignment="1">
      <alignment horizontal="center" shrinkToFit="1"/>
    </xf>
    <xf numFmtId="178" fontId="6" fillId="0" borderId="20" xfId="1" applyNumberFormat="1" applyFont="1" applyFill="1" applyBorder="1" applyAlignment="1">
      <alignment horizontal="center" shrinkToFit="1"/>
    </xf>
    <xf numFmtId="0" fontId="13" fillId="0" borderId="12" xfId="0" applyNumberFormat="1" applyFont="1" applyFill="1" applyBorder="1" applyAlignment="1">
      <alignment horizontal="center" vertical="center" shrinkToFit="1"/>
    </xf>
    <xf numFmtId="0" fontId="13" fillId="0" borderId="20" xfId="0" applyNumberFormat="1" applyFont="1" applyFill="1" applyBorder="1" applyAlignment="1">
      <alignment horizontal="center" vertical="center" shrinkToFit="1"/>
    </xf>
    <xf numFmtId="0" fontId="13" fillId="0" borderId="20" xfId="0" applyFont="1" applyFill="1" applyBorder="1" applyAlignment="1">
      <alignment horizontal="center" vertical="center" shrinkToFit="1"/>
    </xf>
    <xf numFmtId="0" fontId="6" fillId="0" borderId="18" xfId="1" applyFont="1" applyFill="1" applyBorder="1" applyAlignment="1">
      <alignment vertical="center" shrinkToFit="1"/>
    </xf>
    <xf numFmtId="0" fontId="6" fillId="0" borderId="0" xfId="1" applyFont="1" applyFill="1" applyBorder="1" applyAlignment="1">
      <alignment horizontal="left" vertical="center" shrinkToFit="1"/>
    </xf>
    <xf numFmtId="177" fontId="8" fillId="0" borderId="0" xfId="1" applyNumberFormat="1" applyFont="1" applyFill="1" applyBorder="1" applyAlignment="1">
      <alignment shrinkToFit="1"/>
    </xf>
    <xf numFmtId="0" fontId="6" fillId="0" borderId="21" xfId="1" applyFont="1" applyFill="1" applyBorder="1" applyAlignment="1">
      <alignment horizontal="center" shrinkToFit="1"/>
    </xf>
    <xf numFmtId="0" fontId="12" fillId="0" borderId="23" xfId="0" applyNumberFormat="1" applyFont="1" applyFill="1" applyBorder="1" applyAlignment="1">
      <alignment horizontal="left" vertical="center" shrinkToFit="1"/>
    </xf>
    <xf numFmtId="0" fontId="13" fillId="0" borderId="26" xfId="0" applyFont="1" applyFill="1" applyBorder="1" applyAlignment="1">
      <alignment horizontal="center" vertical="center" shrinkToFit="1"/>
    </xf>
    <xf numFmtId="0" fontId="6" fillId="0" borderId="0" xfId="1" applyFont="1" applyFill="1" applyBorder="1" applyAlignment="1">
      <alignment horizontal="center" shrinkToFit="1"/>
    </xf>
    <xf numFmtId="0" fontId="6" fillId="0" borderId="0" xfId="1" applyNumberFormat="1" applyFont="1" applyFill="1" applyBorder="1" applyAlignment="1">
      <alignment shrinkToFit="1"/>
    </xf>
    <xf numFmtId="177" fontId="8" fillId="0" borderId="0" xfId="1" applyNumberFormat="1" applyFont="1" applyFill="1" applyAlignment="1">
      <alignment shrinkToFit="1"/>
    </xf>
    <xf numFmtId="0" fontId="6" fillId="0" borderId="0" xfId="1" applyNumberFormat="1" applyFont="1" applyFill="1" applyBorder="1" applyAlignment="1">
      <alignment horizontal="center" shrinkToFit="1"/>
    </xf>
    <xf numFmtId="180" fontId="6" fillId="0" borderId="0" xfId="1" applyNumberFormat="1" applyFont="1" applyFill="1" applyBorder="1" applyAlignment="1">
      <alignment horizontal="center" shrinkToFit="1"/>
    </xf>
    <xf numFmtId="0" fontId="14" fillId="0" borderId="0" xfId="0" applyFont="1" applyFill="1" applyAlignment="1">
      <alignment horizontal="center" vertical="center" shrinkToFit="1"/>
    </xf>
    <xf numFmtId="0" fontId="14" fillId="0" borderId="0" xfId="0" applyFont="1" applyFill="1" applyAlignment="1">
      <alignment vertical="center" shrinkToFit="1"/>
    </xf>
    <xf numFmtId="0" fontId="6" fillId="0" borderId="0" xfId="1" applyFont="1" applyFill="1" applyAlignment="1">
      <alignment shrinkToFit="1"/>
    </xf>
    <xf numFmtId="177" fontId="6" fillId="0" borderId="0" xfId="1" applyNumberFormat="1" applyFont="1" applyFill="1" applyAlignment="1">
      <alignment shrinkToFit="1"/>
    </xf>
    <xf numFmtId="0" fontId="6" fillId="0" borderId="0" xfId="1" applyFont="1" applyFill="1" applyAlignment="1">
      <alignment horizontal="left" shrinkToFit="1"/>
    </xf>
    <xf numFmtId="0" fontId="6" fillId="0" borderId="0" xfId="1" applyFont="1" applyFill="1" applyAlignment="1">
      <alignment horizontal="center" shrinkToFit="1"/>
    </xf>
    <xf numFmtId="0" fontId="11" fillId="0" borderId="0" xfId="1" applyFont="1" applyFill="1" applyAlignment="1">
      <alignment shrinkToFit="1"/>
    </xf>
    <xf numFmtId="0" fontId="6" fillId="0" borderId="3" xfId="1" applyFont="1" applyFill="1" applyBorder="1" applyAlignment="1">
      <alignment horizontal="center" shrinkToFit="1"/>
    </xf>
    <xf numFmtId="178" fontId="6" fillId="0" borderId="15" xfId="1" applyNumberFormat="1" applyFont="1" applyFill="1" applyBorder="1" applyAlignment="1">
      <alignment horizontal="center" shrinkToFit="1"/>
    </xf>
    <xf numFmtId="179" fontId="6" fillId="0" borderId="15" xfId="1" applyNumberFormat="1" applyFont="1" applyFill="1" applyBorder="1" applyAlignment="1">
      <alignment horizontal="center" shrinkToFit="1"/>
    </xf>
    <xf numFmtId="0" fontId="6" fillId="0" borderId="22" xfId="1" applyFont="1" applyFill="1" applyBorder="1" applyAlignment="1">
      <alignment horizontal="center" shrinkToFit="1"/>
    </xf>
    <xf numFmtId="0" fontId="12" fillId="0" borderId="23" xfId="0" applyNumberFormat="1" applyFont="1" applyFill="1" applyBorder="1" applyAlignment="1">
      <alignment horizontal="center" vertical="center" shrinkToFit="1"/>
    </xf>
    <xf numFmtId="0" fontId="6" fillId="0" borderId="15" xfId="1" applyFont="1" applyFill="1" applyBorder="1" applyAlignment="1">
      <alignment horizontal="center" shrinkToFit="1"/>
    </xf>
    <xf numFmtId="0" fontId="12" fillId="0" borderId="28" xfId="0" applyNumberFormat="1" applyFont="1" applyFill="1" applyBorder="1" applyAlignment="1">
      <alignment horizontal="left" vertical="center" shrinkToFit="1"/>
    </xf>
    <xf numFmtId="1" fontId="12" fillId="0" borderId="29" xfId="0" applyNumberFormat="1" applyFont="1" applyFill="1" applyBorder="1" applyAlignment="1">
      <alignment horizontal="left" vertical="center" shrinkToFit="1"/>
    </xf>
    <xf numFmtId="0" fontId="12" fillId="0" borderId="30" xfId="0" applyNumberFormat="1" applyFont="1" applyFill="1" applyBorder="1" applyAlignment="1">
      <alignment horizontal="center" vertical="center" shrinkToFit="1"/>
    </xf>
    <xf numFmtId="0" fontId="12" fillId="0" borderId="31" xfId="0" applyFont="1" applyFill="1" applyBorder="1" applyAlignment="1">
      <alignment horizontal="center" vertical="center" shrinkToFit="1"/>
    </xf>
    <xf numFmtId="176" fontId="6" fillId="0" borderId="17" xfId="1" applyNumberFormat="1" applyFont="1" applyFill="1" applyBorder="1" applyAlignment="1">
      <alignment horizontal="center" vertical="center" shrinkToFit="1"/>
    </xf>
    <xf numFmtId="0" fontId="6" fillId="0" borderId="19" xfId="1" applyFont="1" applyFill="1" applyBorder="1" applyAlignment="1">
      <alignment horizontal="center" vertical="center" shrinkToFit="1"/>
    </xf>
    <xf numFmtId="0" fontId="6" fillId="0" borderId="29" xfId="1" applyFont="1" applyFill="1" applyBorder="1" applyAlignment="1">
      <alignment horizontal="center" vertical="center" shrinkToFit="1"/>
    </xf>
    <xf numFmtId="0" fontId="12" fillId="0" borderId="27" xfId="0" applyFont="1" applyFill="1" applyBorder="1" applyAlignment="1">
      <alignment horizontal="center" vertical="center" shrinkToFit="1"/>
    </xf>
    <xf numFmtId="0" fontId="12" fillId="0" borderId="20" xfId="0" applyFont="1" applyFill="1" applyBorder="1" applyAlignment="1">
      <alignment horizontal="center" vertical="center" shrinkToFit="1"/>
    </xf>
    <xf numFmtId="0" fontId="6" fillId="0" borderId="4" xfId="1" applyFont="1" applyFill="1" applyBorder="1" applyAlignment="1">
      <alignment horizontal="center" shrinkToFit="1"/>
    </xf>
    <xf numFmtId="0" fontId="6" fillId="0" borderId="33" xfId="1" applyFont="1" applyFill="1" applyBorder="1" applyAlignment="1">
      <alignment horizontal="center" shrinkToFit="1"/>
    </xf>
    <xf numFmtId="176" fontId="6" fillId="0" borderId="16" xfId="1" applyNumberFormat="1" applyFont="1" applyFill="1" applyBorder="1" applyAlignment="1">
      <alignment vertical="center" shrinkToFit="1"/>
    </xf>
    <xf numFmtId="178" fontId="6" fillId="0" borderId="33" xfId="1" applyNumberFormat="1" applyFont="1" applyFill="1" applyBorder="1" applyAlignment="1">
      <alignment horizontal="center" shrinkToFit="1"/>
    </xf>
    <xf numFmtId="178" fontId="6" fillId="0" borderId="0" xfId="1" applyNumberFormat="1" applyFont="1" applyFill="1" applyBorder="1" applyAlignment="1">
      <alignment horizontal="center" shrinkToFit="1"/>
    </xf>
    <xf numFmtId="179" fontId="6" fillId="0" borderId="33" xfId="1" applyNumberFormat="1" applyFont="1" applyFill="1" applyBorder="1" applyAlignment="1">
      <alignment horizontal="center" shrinkToFit="1"/>
    </xf>
    <xf numFmtId="179" fontId="6" fillId="0" borderId="0" xfId="1" applyNumberFormat="1" applyFont="1" applyFill="1" applyBorder="1" applyAlignment="1">
      <alignment horizontal="center" shrinkToFit="1"/>
    </xf>
    <xf numFmtId="0" fontId="6" fillId="0" borderId="34" xfId="1" applyFont="1" applyFill="1" applyBorder="1" applyAlignment="1">
      <alignment horizontal="center" shrinkToFit="1"/>
    </xf>
    <xf numFmtId="0" fontId="6" fillId="0" borderId="23" xfId="1" applyFont="1" applyFill="1" applyBorder="1" applyAlignment="1">
      <alignment horizontal="center" shrinkToFit="1"/>
    </xf>
    <xf numFmtId="0" fontId="12" fillId="0" borderId="0" xfId="0" applyFont="1" applyFill="1" applyBorder="1" applyAlignment="1">
      <alignment horizontal="center" vertical="center" shrinkToFit="1"/>
    </xf>
    <xf numFmtId="0" fontId="15" fillId="0" borderId="16" xfId="1" applyFont="1" applyFill="1" applyBorder="1" applyAlignment="1">
      <alignment vertical="center" shrinkToFit="1"/>
    </xf>
    <xf numFmtId="0" fontId="15" fillId="0" borderId="17" xfId="1" applyFont="1" applyFill="1" applyBorder="1" applyAlignment="1">
      <alignment horizontal="center" vertical="center" shrinkToFit="1"/>
    </xf>
    <xf numFmtId="176" fontId="15" fillId="0" borderId="0" xfId="1" applyNumberFormat="1" applyFont="1" applyFill="1" applyBorder="1" applyAlignment="1">
      <alignment horizontal="center" vertical="center" shrinkToFit="1"/>
    </xf>
    <xf numFmtId="177" fontId="15" fillId="0" borderId="17" xfId="1" applyNumberFormat="1" applyFont="1" applyFill="1" applyBorder="1" applyAlignment="1">
      <alignment horizontal="center" vertical="center" shrinkToFit="1"/>
    </xf>
    <xf numFmtId="0" fontId="15" fillId="0" borderId="0" xfId="1" applyFont="1" applyFill="1" applyBorder="1" applyAlignment="1">
      <alignment horizontal="center" vertical="center" shrinkToFit="1"/>
    </xf>
    <xf numFmtId="0" fontId="15" fillId="0" borderId="18" xfId="1" applyFont="1" applyFill="1" applyBorder="1" applyAlignment="1">
      <alignment horizontal="center" vertical="center" shrinkToFit="1"/>
    </xf>
    <xf numFmtId="0" fontId="15" fillId="0" borderId="15" xfId="1" applyFont="1" applyFill="1" applyBorder="1" applyAlignment="1">
      <alignment vertical="center" shrinkToFit="1"/>
    </xf>
    <xf numFmtId="177" fontId="15" fillId="0" borderId="0" xfId="1" applyNumberFormat="1" applyFont="1" applyFill="1" applyBorder="1" applyAlignment="1">
      <alignment vertical="center" shrinkToFit="1"/>
    </xf>
    <xf numFmtId="0" fontId="15" fillId="0" borderId="0" xfId="1" applyFont="1" applyFill="1" applyBorder="1" applyAlignment="1">
      <alignment vertical="center" shrinkToFit="1"/>
    </xf>
    <xf numFmtId="177" fontId="15" fillId="0" borderId="0" xfId="1" applyNumberFormat="1" applyFont="1" applyFill="1" applyBorder="1" applyAlignment="1">
      <alignment horizontal="center" vertical="center" shrinkToFit="1"/>
    </xf>
    <xf numFmtId="0" fontId="15" fillId="0" borderId="18" xfId="1" applyFont="1" applyFill="1" applyBorder="1" applyAlignment="1">
      <alignment vertical="center" shrinkToFit="1"/>
    </xf>
    <xf numFmtId="0" fontId="15" fillId="0" borderId="28" xfId="1" applyFont="1" applyFill="1" applyBorder="1" applyAlignment="1">
      <alignment vertical="center" shrinkToFit="1"/>
    </xf>
    <xf numFmtId="0" fontId="15" fillId="0" borderId="29" xfId="1" applyFont="1" applyFill="1" applyBorder="1" applyAlignment="1">
      <alignment horizontal="center" vertical="center" shrinkToFit="1"/>
    </xf>
    <xf numFmtId="176" fontId="15" fillId="0" borderId="29" xfId="1" applyNumberFormat="1" applyFont="1" applyFill="1" applyBorder="1" applyAlignment="1">
      <alignment horizontal="center" vertical="center" shrinkToFit="1"/>
    </xf>
    <xf numFmtId="177" fontId="15" fillId="0" borderId="29" xfId="1" applyNumberFormat="1" applyFont="1" applyFill="1" applyBorder="1" applyAlignment="1">
      <alignment horizontal="center" vertical="center" shrinkToFit="1"/>
    </xf>
    <xf numFmtId="0" fontId="15" fillId="0" borderId="29" xfId="1" applyFont="1" applyFill="1" applyBorder="1" applyAlignment="1">
      <alignment vertical="center" shrinkToFit="1"/>
    </xf>
    <xf numFmtId="176" fontId="6" fillId="0" borderId="17" xfId="1" applyNumberFormat="1" applyFont="1" applyFill="1" applyBorder="1" applyAlignment="1">
      <alignment vertical="center" shrinkToFit="1"/>
    </xf>
    <xf numFmtId="0" fontId="6" fillId="0" borderId="18" xfId="1" applyFont="1" applyFill="1" applyBorder="1" applyAlignment="1">
      <alignment horizontal="center" shrinkToFit="1"/>
    </xf>
    <xf numFmtId="0" fontId="6" fillId="0" borderId="28" xfId="1" applyFont="1" applyFill="1" applyBorder="1" applyAlignment="1">
      <alignment vertical="center" shrinkToFit="1"/>
    </xf>
    <xf numFmtId="177" fontId="6" fillId="0" borderId="29" xfId="1" applyNumberFormat="1" applyFont="1" applyFill="1" applyBorder="1" applyAlignment="1">
      <alignment horizontal="center" vertical="center" shrinkToFit="1"/>
    </xf>
    <xf numFmtId="177" fontId="6" fillId="0" borderId="29" xfId="1" applyNumberFormat="1" applyFont="1" applyFill="1" applyBorder="1" applyAlignment="1">
      <alignment vertical="center" shrinkToFit="1"/>
    </xf>
    <xf numFmtId="0" fontId="6" fillId="0" borderId="29" xfId="1" applyFont="1" applyFill="1" applyBorder="1" applyAlignment="1">
      <alignment vertical="center" shrinkToFit="1"/>
    </xf>
    <xf numFmtId="0" fontId="6" fillId="0" borderId="30" xfId="1" applyFont="1" applyFill="1" applyBorder="1" applyAlignment="1">
      <alignment horizontal="center" vertical="center" shrinkToFit="1"/>
    </xf>
    <xf numFmtId="177" fontId="6" fillId="0" borderId="0" xfId="1" applyNumberFormat="1" applyFont="1" applyFill="1" applyBorder="1" applyAlignment="1">
      <alignment shrinkToFit="1"/>
    </xf>
    <xf numFmtId="0" fontId="16" fillId="0" borderId="8" xfId="0" applyNumberFormat="1" applyFont="1" applyFill="1" applyBorder="1" applyAlignment="1">
      <alignment horizontal="left" vertical="center" shrinkToFit="1"/>
    </xf>
    <xf numFmtId="1" fontId="16" fillId="0" borderId="9" xfId="0" applyNumberFormat="1" applyFont="1" applyFill="1" applyBorder="1" applyAlignment="1">
      <alignment horizontal="left" vertical="center" shrinkToFit="1"/>
    </xf>
    <xf numFmtId="0" fontId="16" fillId="0" borderId="10" xfId="0" applyNumberFormat="1" applyFont="1" applyFill="1" applyBorder="1" applyAlignment="1">
      <alignment horizontal="center" vertical="center" shrinkToFit="1"/>
    </xf>
    <xf numFmtId="0" fontId="16" fillId="0" borderId="13" xfId="0" applyFont="1" applyFill="1" applyBorder="1" applyAlignment="1">
      <alignment horizontal="center" vertical="center" shrinkToFit="1"/>
    </xf>
    <xf numFmtId="176" fontId="6" fillId="0" borderId="18" xfId="1" applyNumberFormat="1" applyFont="1" applyFill="1" applyBorder="1" applyAlignment="1">
      <alignment horizontal="center" vertical="center" shrinkToFit="1"/>
    </xf>
    <xf numFmtId="0" fontId="16" fillId="0" borderId="16" xfId="0" applyFont="1" applyFill="1" applyBorder="1" applyAlignment="1">
      <alignment horizontal="left" vertical="center" shrinkToFit="1"/>
    </xf>
    <xf numFmtId="0" fontId="16" fillId="0" borderId="17" xfId="0" applyNumberFormat="1" applyFont="1" applyFill="1" applyBorder="1" applyAlignment="1">
      <alignment horizontal="left" vertical="center" shrinkToFit="1"/>
    </xf>
    <xf numFmtId="0" fontId="16" fillId="0" borderId="19" xfId="0" applyNumberFormat="1" applyFont="1" applyFill="1" applyBorder="1" applyAlignment="1">
      <alignment horizontal="center" vertical="center" shrinkToFit="1"/>
    </xf>
    <xf numFmtId="0" fontId="16" fillId="0" borderId="16" xfId="0" applyNumberFormat="1" applyFont="1" applyFill="1" applyBorder="1" applyAlignment="1">
      <alignment horizontal="center" vertical="center" shrinkToFit="1"/>
    </xf>
    <xf numFmtId="0" fontId="16" fillId="0" borderId="15" xfId="0" applyNumberFormat="1" applyFont="1" applyFill="1" applyBorder="1" applyAlignment="1">
      <alignment horizontal="left" vertical="center" shrinkToFit="1"/>
    </xf>
    <xf numFmtId="0" fontId="16" fillId="0" borderId="0" xfId="0" applyNumberFormat="1" applyFont="1" applyFill="1" applyBorder="1" applyAlignment="1">
      <alignment horizontal="left" vertical="center" shrinkToFit="1"/>
    </xf>
    <xf numFmtId="0" fontId="16" fillId="0" borderId="18" xfId="0" applyNumberFormat="1" applyFont="1" applyFill="1" applyBorder="1" applyAlignment="1">
      <alignment horizontal="center" vertical="center" shrinkToFit="1"/>
    </xf>
    <xf numFmtId="0" fontId="16" fillId="0" borderId="15" xfId="0" applyNumberFormat="1" applyFont="1" applyFill="1" applyBorder="1" applyAlignment="1">
      <alignment horizontal="center" vertical="center" shrinkToFit="1"/>
    </xf>
    <xf numFmtId="1" fontId="16" fillId="0" borderId="0" xfId="0" applyNumberFormat="1" applyFont="1" applyFill="1" applyBorder="1" applyAlignment="1">
      <alignment horizontal="center" vertical="center" shrinkToFit="1"/>
    </xf>
    <xf numFmtId="0" fontId="9" fillId="0" borderId="14" xfId="1" applyFont="1" applyFill="1" applyBorder="1" applyAlignment="1">
      <alignment shrinkToFit="1"/>
    </xf>
    <xf numFmtId="0" fontId="16" fillId="0" borderId="22" xfId="0" applyNumberFormat="1" applyFont="1" applyFill="1" applyBorder="1" applyAlignment="1">
      <alignment horizontal="left" vertical="center" shrinkToFit="1"/>
    </xf>
    <xf numFmtId="1" fontId="16" fillId="0" borderId="23" xfId="0" applyNumberFormat="1" applyFont="1" applyFill="1" applyBorder="1" applyAlignment="1">
      <alignment horizontal="center" vertical="center" shrinkToFit="1"/>
    </xf>
    <xf numFmtId="0" fontId="16" fillId="0" borderId="24" xfId="0" applyNumberFormat="1" applyFont="1" applyFill="1" applyBorder="1" applyAlignment="1">
      <alignment horizontal="center" vertical="center" shrinkToFit="1"/>
    </xf>
    <xf numFmtId="0" fontId="16" fillId="0" borderId="26" xfId="0" applyFont="1" applyFill="1" applyBorder="1" applyAlignment="1">
      <alignment horizontal="center" vertical="center" shrinkToFit="1"/>
    </xf>
    <xf numFmtId="179" fontId="6" fillId="0" borderId="22" xfId="1" applyNumberFormat="1" applyFont="1" applyFill="1" applyBorder="1" applyAlignment="1">
      <alignment horizontal="center" shrinkToFit="1"/>
    </xf>
    <xf numFmtId="0" fontId="6" fillId="0" borderId="12" xfId="1" applyFont="1" applyFill="1" applyBorder="1" applyAlignment="1">
      <alignment horizontal="center" shrinkToFit="1"/>
    </xf>
    <xf numFmtId="176" fontId="6" fillId="0" borderId="0" xfId="1" applyNumberFormat="1" applyFont="1" applyFill="1" applyBorder="1" applyAlignment="1">
      <alignment shrinkToFit="1"/>
    </xf>
    <xf numFmtId="0" fontId="16" fillId="0" borderId="0" xfId="0" applyNumberFormat="1" applyFont="1" applyFill="1" applyBorder="1" applyAlignment="1">
      <alignment horizontal="center" vertical="center" shrinkToFit="1"/>
    </xf>
    <xf numFmtId="0" fontId="16" fillId="0" borderId="0" xfId="0" applyFont="1" applyFill="1" applyBorder="1" applyAlignment="1">
      <alignment horizontal="center" vertical="center" shrinkToFit="1"/>
    </xf>
    <xf numFmtId="0" fontId="17" fillId="0" borderId="0" xfId="0" applyFont="1" applyFill="1" applyAlignment="1">
      <alignment horizontal="center" vertical="center" shrinkToFit="1"/>
    </xf>
    <xf numFmtId="0" fontId="17" fillId="0" borderId="0" xfId="0" applyFont="1" applyFill="1" applyAlignment="1">
      <alignment vertical="center" shrinkToFit="1"/>
    </xf>
    <xf numFmtId="177" fontId="9" fillId="0" borderId="0" xfId="1" applyNumberFormat="1" applyFont="1" applyFill="1" applyAlignment="1">
      <alignment shrinkToFit="1"/>
    </xf>
    <xf numFmtId="0" fontId="18" fillId="0" borderId="0" xfId="1" applyFont="1" applyFill="1" applyAlignment="1">
      <alignment shrinkToFit="1"/>
    </xf>
    <xf numFmtId="0" fontId="6" fillId="0" borderId="0" xfId="1" applyFont="1" applyFill="1" applyBorder="1" applyAlignment="1">
      <alignment horizontal="left" shrinkToFit="1"/>
    </xf>
    <xf numFmtId="0" fontId="6" fillId="0" borderId="0" xfId="1" applyFont="1" applyFill="1" applyAlignment="1">
      <alignment horizontal="left" shrinkToFit="1"/>
    </xf>
    <xf numFmtId="0" fontId="6" fillId="0" borderId="0" xfId="1" applyFont="1" applyFill="1" applyAlignment="1">
      <alignment horizontal="center" shrinkToFit="1"/>
    </xf>
    <xf numFmtId="0" fontId="6" fillId="0" borderId="9" xfId="1" applyFont="1" applyFill="1" applyBorder="1" applyAlignment="1">
      <alignment horizontal="center" vertical="center" shrinkToFit="1"/>
    </xf>
    <xf numFmtId="0" fontId="6" fillId="0" borderId="10" xfId="1" applyFont="1" applyFill="1" applyBorder="1" applyAlignment="1">
      <alignment horizontal="center" vertical="center" shrinkToFit="1"/>
    </xf>
    <xf numFmtId="0" fontId="6" fillId="0" borderId="8" xfId="1" applyFont="1" applyFill="1" applyBorder="1" applyAlignment="1">
      <alignment horizontal="center" vertical="center" shrinkToFit="1"/>
    </xf>
    <xf numFmtId="0" fontId="6" fillId="0" borderId="11" xfId="1" applyFont="1" applyFill="1" applyBorder="1" applyAlignment="1">
      <alignment horizontal="center" vertical="center" shrinkToFit="1"/>
    </xf>
    <xf numFmtId="0" fontId="12" fillId="0" borderId="11" xfId="0" applyFont="1" applyFill="1" applyBorder="1" applyAlignment="1">
      <alignment horizontal="center" vertical="center" shrinkToFit="1"/>
    </xf>
    <xf numFmtId="0" fontId="7" fillId="0" borderId="0" xfId="1" applyFont="1" applyFill="1" applyAlignment="1">
      <alignment horizontal="center" vertical="top" shrinkToFit="1"/>
    </xf>
    <xf numFmtId="0" fontId="6" fillId="0" borderId="0" xfId="1" applyFont="1" applyFill="1" applyBorder="1" applyAlignment="1">
      <alignment horizontal="center" shrinkToFit="1"/>
    </xf>
    <xf numFmtId="0" fontId="11" fillId="0" borderId="3" xfId="1" applyFont="1" applyFill="1" applyBorder="1" applyAlignment="1">
      <alignment horizontal="center" vertical="center" shrinkToFit="1"/>
    </xf>
    <xf numFmtId="0" fontId="11" fillId="0" borderId="5" xfId="1" applyFont="1" applyFill="1" applyBorder="1" applyAlignment="1">
      <alignment horizontal="center" vertical="center" shrinkToFit="1"/>
    </xf>
    <xf numFmtId="0" fontId="11" fillId="0" borderId="6" xfId="1" applyFont="1" applyFill="1" applyBorder="1" applyAlignment="1">
      <alignment horizontal="center" vertical="center" shrinkToFit="1"/>
    </xf>
    <xf numFmtId="0" fontId="6" fillId="0" borderId="23" xfId="1" applyFont="1" applyFill="1" applyBorder="1" applyAlignment="1">
      <alignment horizontal="center" shrinkToFit="1"/>
    </xf>
    <xf numFmtId="0" fontId="6" fillId="0" borderId="2" xfId="1" applyFont="1" applyFill="1" applyBorder="1" applyAlignment="1">
      <alignment horizontal="center" vertical="center" shrinkToFit="1"/>
    </xf>
    <xf numFmtId="0" fontId="12" fillId="0" borderId="27" xfId="0" applyFont="1" applyFill="1" applyBorder="1" applyAlignment="1">
      <alignment horizontal="center" vertical="center" shrinkToFit="1"/>
    </xf>
    <xf numFmtId="0" fontId="6" fillId="0" borderId="3" xfId="1" applyFont="1" applyFill="1" applyBorder="1" applyAlignment="1">
      <alignment horizontal="center" vertical="center" shrinkToFit="1"/>
    </xf>
    <xf numFmtId="0" fontId="15" fillId="0" borderId="35" xfId="1" applyFont="1" applyFill="1" applyBorder="1" applyAlignment="1">
      <alignment horizontal="center" vertical="center" shrinkToFit="1"/>
    </xf>
    <xf numFmtId="0" fontId="15" fillId="0" borderId="37" xfId="1" applyFont="1" applyFill="1" applyBorder="1" applyAlignment="1">
      <alignment horizontal="center" vertical="center" shrinkToFit="1"/>
    </xf>
    <xf numFmtId="0" fontId="15" fillId="0" borderId="38" xfId="1" applyFont="1" applyFill="1" applyBorder="1" applyAlignment="1">
      <alignment horizontal="center" vertical="center" shrinkToFit="1"/>
    </xf>
    <xf numFmtId="0" fontId="15" fillId="0" borderId="39" xfId="1" applyFont="1" applyFill="1" applyBorder="1" applyAlignment="1">
      <alignment horizontal="center" vertical="center" shrinkToFit="1"/>
    </xf>
    <xf numFmtId="176" fontId="6" fillId="0" borderId="8" xfId="1" applyNumberFormat="1" applyFont="1" applyFill="1" applyBorder="1" applyAlignment="1">
      <alignment horizontal="center" vertical="center" shrinkToFit="1"/>
    </xf>
    <xf numFmtId="176" fontId="6" fillId="0" borderId="9" xfId="1" applyNumberFormat="1" applyFont="1" applyFill="1" applyBorder="1" applyAlignment="1">
      <alignment horizontal="center" vertical="center" shrinkToFit="1"/>
    </xf>
    <xf numFmtId="176" fontId="6" fillId="0" borderId="10" xfId="1" applyNumberFormat="1" applyFont="1" applyFill="1" applyBorder="1" applyAlignment="1">
      <alignment horizontal="center" vertical="center" shrinkToFit="1"/>
    </xf>
    <xf numFmtId="0" fontId="6" fillId="0" borderId="5" xfId="1" applyFont="1" applyFill="1" applyBorder="1" applyAlignment="1">
      <alignment horizontal="center" vertical="center" shrinkToFit="1"/>
    </xf>
    <xf numFmtId="0" fontId="6" fillId="0" borderId="22" xfId="1" applyFont="1" applyFill="1" applyBorder="1" applyAlignment="1">
      <alignment horizontal="left" vertical="center" shrinkToFit="1"/>
    </xf>
    <xf numFmtId="0" fontId="6" fillId="0" borderId="23" xfId="1" applyFont="1" applyFill="1" applyBorder="1" applyAlignment="1">
      <alignment horizontal="left" vertical="center" shrinkToFit="1"/>
    </xf>
    <xf numFmtId="0" fontId="6" fillId="0" borderId="30" xfId="1" applyFont="1" applyFill="1" applyBorder="1" applyAlignment="1">
      <alignment horizontal="center" vertical="center" shrinkToFit="1"/>
    </xf>
    <xf numFmtId="0" fontId="6" fillId="0" borderId="27" xfId="1" applyFont="1" applyFill="1" applyBorder="1" applyAlignment="1">
      <alignment horizontal="center" vertical="center" shrinkToFit="1"/>
    </xf>
    <xf numFmtId="0" fontId="6" fillId="0" borderId="28" xfId="1" applyFont="1" applyFill="1" applyBorder="1" applyAlignment="1">
      <alignment horizontal="center" vertical="center" shrinkToFit="1"/>
    </xf>
    <xf numFmtId="0" fontId="6" fillId="0" borderId="29" xfId="1" applyFont="1" applyFill="1" applyBorder="1" applyAlignment="1">
      <alignment horizontal="center" vertical="center" shrinkToFit="1"/>
    </xf>
    <xf numFmtId="0" fontId="16" fillId="0" borderId="11" xfId="0" applyFont="1" applyFill="1" applyBorder="1" applyAlignment="1">
      <alignment horizontal="center" vertical="center" shrinkToFit="1"/>
    </xf>
  </cellXfs>
  <cellStyles count="4">
    <cellStyle name="一般" xfId="0" builtinId="0"/>
    <cellStyle name="一般 2" xfId="3"/>
    <cellStyle name="一般 4" xfId="2"/>
    <cellStyle name="一般_菜單格式範本" xfId="1"/>
  </cellStyles>
  <dxfs count="0"/>
  <tableStyles count="0" defaultTableStyle="TableStyleMedium9" defaultPivotStyle="PivotStyleLight16"/>
  <colors>
    <mruColors>
      <color rgb="FF00FFFF"/>
      <color rgb="FFFF6699"/>
      <color rgb="FF66FFFF"/>
      <color rgb="FF00CC66"/>
      <color rgb="FFFF6600"/>
      <color rgb="FFCC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99"/>
  </sheetPr>
  <dimension ref="A1:AK46"/>
  <sheetViews>
    <sheetView view="pageBreakPreview" zoomScale="55" zoomScaleNormal="55" zoomScaleSheetLayoutView="55" workbookViewId="0">
      <selection sqref="A1:AG1"/>
    </sheetView>
  </sheetViews>
  <sheetFormatPr defaultColWidth="9" defaultRowHeight="30" x14ac:dyDescent="0.45"/>
  <cols>
    <col min="1" max="1" width="17.25" style="1" customWidth="1"/>
    <col min="2" max="2" width="8.125" style="1" customWidth="1"/>
    <col min="3" max="3" width="26.875" style="1" customWidth="1"/>
    <col min="4" max="4" width="10.625" style="1" hidden="1" customWidth="1"/>
    <col min="5" max="5" width="11.25" style="84" customWidth="1"/>
    <col min="6" max="6" width="10.625" style="84" hidden="1" customWidth="1"/>
    <col min="7" max="7" width="8.125" style="1" customWidth="1"/>
    <col min="8" max="8" width="9" style="1" hidden="1" customWidth="1"/>
    <col min="9" max="9" width="10.625" style="1" hidden="1" customWidth="1"/>
    <col min="10" max="10" width="31.25" style="1" customWidth="1"/>
    <col min="11" max="11" width="8" style="1" hidden="1" customWidth="1"/>
    <col min="12" max="12" width="9" style="1"/>
    <col min="13" max="13" width="9" style="1" hidden="1" customWidth="1"/>
    <col min="14" max="14" width="9.375" style="1" customWidth="1"/>
    <col min="15" max="15" width="9" style="1" hidden="1" customWidth="1"/>
    <col min="16" max="16" width="10.875" style="1" hidden="1" customWidth="1"/>
    <col min="17" max="17" width="32" style="1" customWidth="1"/>
    <col min="18" max="18" width="9" style="1" hidden="1" customWidth="1"/>
    <col min="19" max="19" width="9" style="1"/>
    <col min="20" max="20" width="9" style="1" hidden="1" customWidth="1"/>
    <col min="21" max="21" width="8" style="1" customWidth="1"/>
    <col min="22" max="22" width="8.5" style="1" hidden="1" customWidth="1"/>
    <col min="23" max="23" width="10.875" style="1" hidden="1" customWidth="1"/>
    <col min="24" max="24" width="26" style="1" customWidth="1"/>
    <col min="25" max="25" width="9" style="1" hidden="1" customWidth="1"/>
    <col min="26" max="26" width="9" style="1"/>
    <col min="27" max="27" width="9" style="1" hidden="1" customWidth="1"/>
    <col min="28" max="28" width="8.5" style="1" customWidth="1"/>
    <col min="29" max="29" width="9" style="1" hidden="1" customWidth="1"/>
    <col min="30" max="30" width="12.125" style="1" hidden="1" customWidth="1"/>
    <col min="31" max="31" width="9.5" style="1" customWidth="1"/>
    <col min="32" max="32" width="9.25" style="93" customWidth="1"/>
    <col min="33" max="33" width="6.125" style="1" customWidth="1"/>
    <col min="34" max="34" width="3.75" style="1" customWidth="1"/>
    <col min="35" max="35" width="9.875" style="1" customWidth="1"/>
    <col min="36" max="36" width="5.875" style="1" customWidth="1"/>
    <col min="37" max="37" width="9.875" style="1" customWidth="1"/>
    <col min="38" max="16384" width="9" style="2"/>
  </cols>
  <sheetData>
    <row r="1" spans="1:37" ht="59.25" customHeight="1" x14ac:dyDescent="0.25">
      <c r="A1" s="179" t="s">
        <v>371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179"/>
      <c r="O1" s="179"/>
      <c r="P1" s="179"/>
      <c r="Q1" s="179"/>
      <c r="R1" s="179"/>
      <c r="S1" s="179"/>
      <c r="T1" s="179"/>
      <c r="U1" s="179"/>
      <c r="V1" s="179"/>
      <c r="W1" s="179"/>
      <c r="X1" s="179"/>
      <c r="Y1" s="179"/>
      <c r="Z1" s="179"/>
      <c r="AA1" s="179"/>
      <c r="AB1" s="179"/>
      <c r="AC1" s="179"/>
      <c r="AD1" s="179"/>
      <c r="AE1" s="179"/>
      <c r="AF1" s="179"/>
      <c r="AG1" s="179"/>
    </row>
    <row r="2" spans="1:37" ht="33" thickBot="1" x14ac:dyDescent="0.5">
      <c r="A2" s="180" t="s">
        <v>56</v>
      </c>
      <c r="B2" s="180"/>
      <c r="C2" s="180"/>
      <c r="D2" s="3">
        <v>100</v>
      </c>
      <c r="E2" s="4">
        <v>261</v>
      </c>
      <c r="F2" s="5">
        <f>E2/D2</f>
        <v>2.61</v>
      </c>
      <c r="H2" s="180" t="s">
        <v>57</v>
      </c>
      <c r="I2" s="180"/>
      <c r="J2" s="180"/>
      <c r="K2" s="6">
        <v>5</v>
      </c>
      <c r="L2" s="6"/>
      <c r="M2" s="180" t="s">
        <v>58</v>
      </c>
      <c r="N2" s="180"/>
      <c r="O2" s="180"/>
      <c r="P2" s="6">
        <v>2</v>
      </c>
      <c r="Q2" s="6"/>
      <c r="R2" s="6"/>
      <c r="S2" s="6"/>
      <c r="T2" s="6"/>
      <c r="U2" s="6"/>
      <c r="V2" s="6"/>
      <c r="W2" s="6"/>
      <c r="X2" s="6"/>
      <c r="Y2" s="6"/>
      <c r="Z2" s="184" t="s">
        <v>256</v>
      </c>
      <c r="AA2" s="184"/>
      <c r="AB2" s="184"/>
      <c r="AC2" s="184"/>
      <c r="AD2" s="184"/>
      <c r="AE2" s="184"/>
      <c r="AF2" s="184"/>
      <c r="AG2" s="184"/>
      <c r="AH2" s="184"/>
      <c r="AI2" s="184"/>
      <c r="AJ2" s="184"/>
      <c r="AK2" s="184"/>
    </row>
    <row r="3" spans="1:37" ht="33" thickBot="1" x14ac:dyDescent="0.5">
      <c r="A3" s="7" t="s">
        <v>7</v>
      </c>
      <c r="B3" s="8"/>
      <c r="C3" s="9" t="s">
        <v>59</v>
      </c>
      <c r="D3" s="8" t="s">
        <v>60</v>
      </c>
      <c r="E3" s="10"/>
      <c r="F3" s="10"/>
      <c r="G3" s="8" t="s">
        <v>10</v>
      </c>
      <c r="H3" s="9" t="s">
        <v>11</v>
      </c>
      <c r="I3" s="8" t="s">
        <v>67</v>
      </c>
      <c r="J3" s="9" t="s">
        <v>59</v>
      </c>
      <c r="K3" s="8" t="s">
        <v>60</v>
      </c>
      <c r="L3" s="8"/>
      <c r="M3" s="8"/>
      <c r="N3" s="8" t="s">
        <v>10</v>
      </c>
      <c r="O3" s="9" t="s">
        <v>11</v>
      </c>
      <c r="P3" s="11" t="s">
        <v>67</v>
      </c>
      <c r="Q3" s="9" t="s">
        <v>59</v>
      </c>
      <c r="R3" s="8" t="s">
        <v>60</v>
      </c>
      <c r="S3" s="8"/>
      <c r="T3" s="8"/>
      <c r="U3" s="8" t="s">
        <v>10</v>
      </c>
      <c r="V3" s="9" t="s">
        <v>11</v>
      </c>
      <c r="W3" s="8" t="s">
        <v>67</v>
      </c>
      <c r="X3" s="12" t="s">
        <v>59</v>
      </c>
      <c r="Y3" s="8" t="s">
        <v>60</v>
      </c>
      <c r="Z3" s="8"/>
      <c r="AA3" s="8"/>
      <c r="AB3" s="8" t="s">
        <v>10</v>
      </c>
      <c r="AC3" s="9" t="s">
        <v>11</v>
      </c>
      <c r="AD3" s="11" t="s">
        <v>67</v>
      </c>
      <c r="AE3" s="13"/>
      <c r="AF3" s="181" t="s">
        <v>227</v>
      </c>
      <c r="AG3" s="182"/>
      <c r="AH3" s="182"/>
      <c r="AI3" s="182"/>
      <c r="AJ3" s="182"/>
      <c r="AK3" s="183"/>
    </row>
    <row r="4" spans="1:37" ht="27" customHeight="1" x14ac:dyDescent="0.45">
      <c r="A4" s="14"/>
      <c r="B4" s="13"/>
      <c r="C4" s="174" t="s">
        <v>301</v>
      </c>
      <c r="D4" s="174"/>
      <c r="E4" s="174"/>
      <c r="F4" s="174"/>
      <c r="G4" s="174"/>
      <c r="H4" s="174"/>
      <c r="I4" s="175"/>
      <c r="J4" s="176" t="s">
        <v>303</v>
      </c>
      <c r="K4" s="174"/>
      <c r="L4" s="174"/>
      <c r="M4" s="174"/>
      <c r="N4" s="174"/>
      <c r="O4" s="174"/>
      <c r="P4" s="175"/>
      <c r="Q4" s="177" t="s">
        <v>304</v>
      </c>
      <c r="R4" s="177"/>
      <c r="S4" s="177"/>
      <c r="T4" s="177"/>
      <c r="U4" s="177"/>
      <c r="V4" s="177"/>
      <c r="W4" s="177"/>
      <c r="X4" s="177" t="s">
        <v>305</v>
      </c>
      <c r="Y4" s="177"/>
      <c r="Z4" s="177"/>
      <c r="AA4" s="177"/>
      <c r="AB4" s="177"/>
      <c r="AC4" s="177"/>
      <c r="AD4" s="177"/>
      <c r="AE4" s="13"/>
      <c r="AF4" s="15" t="s">
        <v>1</v>
      </c>
      <c r="AG4" s="16">
        <f>AJ5*68+AJ6*73+AJ7*45+AJ8*24+AJ9*60</f>
        <v>726.80000000000007</v>
      </c>
      <c r="AH4" s="17" t="s">
        <v>15</v>
      </c>
      <c r="AI4" s="178" t="s">
        <v>2</v>
      </c>
      <c r="AJ4" s="178"/>
      <c r="AK4" s="18" t="s">
        <v>3</v>
      </c>
    </row>
    <row r="5" spans="1:37" ht="27" customHeight="1" x14ac:dyDescent="0.45">
      <c r="A5" s="19">
        <v>44473</v>
      </c>
      <c r="B5" s="20"/>
      <c r="C5" s="21" t="s">
        <v>302</v>
      </c>
      <c r="D5" s="22"/>
      <c r="E5" s="23">
        <v>271</v>
      </c>
      <c r="F5" s="24" t="e">
        <f>#REF!</f>
        <v>#REF!</v>
      </c>
      <c r="G5" s="25" t="s">
        <v>328</v>
      </c>
      <c r="H5" s="21">
        <v>15</v>
      </c>
      <c r="I5" s="26">
        <f>E5*H5</f>
        <v>4065</v>
      </c>
      <c r="J5" s="27" t="s">
        <v>306</v>
      </c>
      <c r="K5" s="25"/>
      <c r="L5" s="23">
        <v>6</v>
      </c>
      <c r="M5" s="28" t="e">
        <v>#REF!</v>
      </c>
      <c r="N5" s="25" t="s">
        <v>307</v>
      </c>
      <c r="O5" s="29">
        <v>35</v>
      </c>
      <c r="P5" s="26">
        <f>L5*O5</f>
        <v>210</v>
      </c>
      <c r="Q5" s="30" t="s">
        <v>308</v>
      </c>
      <c r="R5" s="22"/>
      <c r="S5" s="23">
        <v>19</v>
      </c>
      <c r="T5" s="24"/>
      <c r="U5" s="25" t="s">
        <v>309</v>
      </c>
      <c r="V5" s="21">
        <v>35</v>
      </c>
      <c r="W5" s="26">
        <f>S5*V5</f>
        <v>665</v>
      </c>
      <c r="X5" s="30" t="s">
        <v>310</v>
      </c>
      <c r="Y5" s="22">
        <v>1</v>
      </c>
      <c r="Z5" s="23">
        <v>2</v>
      </c>
      <c r="AA5" s="24" t="e">
        <v>#REF!</v>
      </c>
      <c r="AB5" s="22" t="s">
        <v>311</v>
      </c>
      <c r="AC5" s="21">
        <v>200</v>
      </c>
      <c r="AD5" s="26">
        <f>Z5*AC5</f>
        <v>400</v>
      </c>
      <c r="AE5" s="20"/>
      <c r="AF5" s="31" t="s">
        <v>20</v>
      </c>
      <c r="AG5" s="32">
        <f>AJ5*2+AJ8*1+AJ6*7</f>
        <v>31.700000000000003</v>
      </c>
      <c r="AH5" s="33" t="s">
        <v>21</v>
      </c>
      <c r="AI5" s="34" t="s">
        <v>22</v>
      </c>
      <c r="AJ5" s="33">
        <v>5.5</v>
      </c>
      <c r="AK5" s="35" t="s">
        <v>235</v>
      </c>
    </row>
    <row r="6" spans="1:37" ht="27" customHeight="1" x14ac:dyDescent="0.45">
      <c r="A6" s="36">
        <v>40945</v>
      </c>
      <c r="B6" s="37" t="s">
        <v>23</v>
      </c>
      <c r="C6" s="27" t="s">
        <v>283</v>
      </c>
      <c r="D6" s="25"/>
      <c r="E6" s="23">
        <v>2</v>
      </c>
      <c r="F6" s="38"/>
      <c r="G6" s="25" t="s">
        <v>247</v>
      </c>
      <c r="H6" s="29">
        <v>10</v>
      </c>
      <c r="I6" s="26">
        <f t="shared" ref="I6:I10" si="0">E6*H6</f>
        <v>20</v>
      </c>
      <c r="J6" s="27" t="s">
        <v>312</v>
      </c>
      <c r="K6" s="25"/>
      <c r="L6" s="23">
        <v>3</v>
      </c>
      <c r="M6" s="39" t="e">
        <v>#REF!</v>
      </c>
      <c r="N6" s="25" t="s">
        <v>313</v>
      </c>
      <c r="O6" s="29">
        <v>150</v>
      </c>
      <c r="P6" s="26">
        <f t="shared" ref="P6:P10" si="1">L6*O6</f>
        <v>450</v>
      </c>
      <c r="Q6" s="27" t="s">
        <v>314</v>
      </c>
      <c r="R6" s="25"/>
      <c r="S6" s="39">
        <v>0.5</v>
      </c>
      <c r="T6" s="38"/>
      <c r="U6" s="25" t="s">
        <v>313</v>
      </c>
      <c r="V6" s="29">
        <v>35</v>
      </c>
      <c r="W6" s="26">
        <f t="shared" ref="W6:W10" si="2">S6*V6</f>
        <v>17.5</v>
      </c>
      <c r="X6" s="27" t="s">
        <v>315</v>
      </c>
      <c r="Y6" s="25">
        <v>1</v>
      </c>
      <c r="Z6" s="23">
        <v>4</v>
      </c>
      <c r="AA6" s="38" t="e">
        <v>#REF!</v>
      </c>
      <c r="AB6" s="25" t="s">
        <v>316</v>
      </c>
      <c r="AC6" s="29">
        <v>75</v>
      </c>
      <c r="AD6" s="26">
        <f t="shared" ref="AD6:AD10" si="3">Z6*AC6</f>
        <v>300</v>
      </c>
      <c r="AE6" s="20"/>
      <c r="AF6" s="40" t="s">
        <v>236</v>
      </c>
      <c r="AG6" s="41">
        <f>AJ6*5+AJ7*5</f>
        <v>26</v>
      </c>
      <c r="AH6" s="42" t="s">
        <v>233</v>
      </c>
      <c r="AI6" s="43" t="s">
        <v>237</v>
      </c>
      <c r="AJ6" s="42">
        <v>2.7</v>
      </c>
      <c r="AK6" s="44" t="s">
        <v>238</v>
      </c>
    </row>
    <row r="7" spans="1:37" ht="27" customHeight="1" x14ac:dyDescent="0.45">
      <c r="A7" s="36"/>
      <c r="B7" s="37" t="s">
        <v>28</v>
      </c>
      <c r="C7" s="27"/>
      <c r="D7" s="25"/>
      <c r="E7" s="39"/>
      <c r="F7" s="38"/>
      <c r="G7" s="25"/>
      <c r="H7" s="29"/>
      <c r="I7" s="26">
        <f t="shared" si="0"/>
        <v>0</v>
      </c>
      <c r="J7" s="27" t="s">
        <v>317</v>
      </c>
      <c r="K7" s="25"/>
      <c r="L7" s="23">
        <v>3</v>
      </c>
      <c r="M7" s="39" t="e">
        <v>#REF!</v>
      </c>
      <c r="N7" s="25" t="s">
        <v>318</v>
      </c>
      <c r="O7" s="29">
        <v>35</v>
      </c>
      <c r="P7" s="26">
        <f t="shared" si="1"/>
        <v>105</v>
      </c>
      <c r="Q7" s="27" t="s">
        <v>319</v>
      </c>
      <c r="R7" s="25"/>
      <c r="S7" s="39">
        <v>0.5</v>
      </c>
      <c r="T7" s="38"/>
      <c r="U7" s="25" t="s">
        <v>320</v>
      </c>
      <c r="V7" s="29">
        <v>60</v>
      </c>
      <c r="W7" s="26">
        <f t="shared" si="2"/>
        <v>30</v>
      </c>
      <c r="X7" s="27" t="s">
        <v>321</v>
      </c>
      <c r="Y7" s="39">
        <v>0.3</v>
      </c>
      <c r="Z7" s="39">
        <v>0.5</v>
      </c>
      <c r="AA7" s="38" t="e">
        <v>#REF!</v>
      </c>
      <c r="AB7" s="25" t="s">
        <v>322</v>
      </c>
      <c r="AC7" s="29">
        <v>80</v>
      </c>
      <c r="AD7" s="26">
        <f t="shared" si="3"/>
        <v>40</v>
      </c>
      <c r="AE7" s="20"/>
      <c r="AF7" s="40" t="s">
        <v>239</v>
      </c>
      <c r="AG7" s="41">
        <f>AJ5*15+AJ8*5+AJ9*15</f>
        <v>91.5</v>
      </c>
      <c r="AH7" s="42" t="s">
        <v>233</v>
      </c>
      <c r="AI7" s="40" t="s">
        <v>240</v>
      </c>
      <c r="AJ7" s="42">
        <v>2.5</v>
      </c>
      <c r="AK7" s="45" t="s">
        <v>241</v>
      </c>
    </row>
    <row r="8" spans="1:37" ht="27" customHeight="1" x14ac:dyDescent="0.45">
      <c r="A8" s="36"/>
      <c r="B8" s="37" t="s">
        <v>33</v>
      </c>
      <c r="C8" s="27"/>
      <c r="D8" s="25"/>
      <c r="E8" s="23"/>
      <c r="F8" s="38"/>
      <c r="G8" s="25"/>
      <c r="H8" s="29"/>
      <c r="I8" s="26">
        <f t="shared" si="0"/>
        <v>0</v>
      </c>
      <c r="J8" s="27" t="s">
        <v>323</v>
      </c>
      <c r="K8" s="25"/>
      <c r="L8" s="23">
        <v>3</v>
      </c>
      <c r="M8" s="39" t="e">
        <v>#REF!</v>
      </c>
      <c r="N8" s="25" t="s">
        <v>320</v>
      </c>
      <c r="O8" s="29">
        <v>75</v>
      </c>
      <c r="P8" s="26">
        <f t="shared" si="1"/>
        <v>225</v>
      </c>
      <c r="Q8" s="27" t="s">
        <v>324</v>
      </c>
      <c r="R8" s="25"/>
      <c r="S8" s="23">
        <v>1</v>
      </c>
      <c r="T8" s="38"/>
      <c r="U8" s="25" t="s">
        <v>325</v>
      </c>
      <c r="V8" s="29">
        <v>100</v>
      </c>
      <c r="W8" s="26">
        <f t="shared" si="2"/>
        <v>100</v>
      </c>
      <c r="X8" s="27" t="s">
        <v>349</v>
      </c>
      <c r="Y8" s="25">
        <v>1</v>
      </c>
      <c r="Z8" s="23">
        <v>3</v>
      </c>
      <c r="AA8" s="38" t="e">
        <v>#REF!</v>
      </c>
      <c r="AB8" s="25" t="s">
        <v>326</v>
      </c>
      <c r="AC8" s="29">
        <v>55</v>
      </c>
      <c r="AD8" s="26">
        <f t="shared" si="3"/>
        <v>165</v>
      </c>
      <c r="AE8" s="20"/>
      <c r="AF8" s="40"/>
      <c r="AG8" s="46"/>
      <c r="AH8" s="42"/>
      <c r="AI8" s="40" t="s">
        <v>242</v>
      </c>
      <c r="AJ8" s="42">
        <v>1.8</v>
      </c>
      <c r="AK8" s="44">
        <v>2</v>
      </c>
    </row>
    <row r="9" spans="1:37" ht="27" customHeight="1" x14ac:dyDescent="0.45">
      <c r="A9" s="36"/>
      <c r="B9" s="37"/>
      <c r="C9" s="29"/>
      <c r="D9" s="25"/>
      <c r="E9" s="23"/>
      <c r="F9" s="39"/>
      <c r="G9" s="25"/>
      <c r="H9" s="29"/>
      <c r="I9" s="26">
        <f t="shared" si="0"/>
        <v>0</v>
      </c>
      <c r="J9" s="27" t="s">
        <v>327</v>
      </c>
      <c r="K9" s="25"/>
      <c r="L9" s="23">
        <v>6</v>
      </c>
      <c r="M9" s="39"/>
      <c r="N9" s="25" t="s">
        <v>326</v>
      </c>
      <c r="O9" s="29">
        <v>25</v>
      </c>
      <c r="P9" s="26">
        <f t="shared" si="1"/>
        <v>150</v>
      </c>
      <c r="Q9" s="27"/>
      <c r="R9" s="25"/>
      <c r="S9" s="39"/>
      <c r="T9" s="38"/>
      <c r="U9" s="25"/>
      <c r="V9" s="29"/>
      <c r="W9" s="26">
        <f t="shared" si="2"/>
        <v>0</v>
      </c>
      <c r="X9" s="27"/>
      <c r="Y9" s="25"/>
      <c r="Z9" s="39"/>
      <c r="AA9" s="38"/>
      <c r="AB9" s="25"/>
      <c r="AC9" s="29"/>
      <c r="AD9" s="26">
        <f t="shared" si="3"/>
        <v>0</v>
      </c>
      <c r="AE9" s="20"/>
      <c r="AF9" s="40"/>
      <c r="AG9" s="46"/>
      <c r="AH9" s="42"/>
      <c r="AI9" s="40" t="s">
        <v>243</v>
      </c>
      <c r="AJ9" s="42">
        <v>0</v>
      </c>
      <c r="AK9" s="45">
        <v>1</v>
      </c>
    </row>
    <row r="10" spans="1:37" ht="27" customHeight="1" thickBot="1" x14ac:dyDescent="0.5">
      <c r="A10" s="47"/>
      <c r="B10" s="20"/>
      <c r="C10" s="27" t="s">
        <v>128</v>
      </c>
      <c r="D10" s="25"/>
      <c r="E10" s="23">
        <v>2</v>
      </c>
      <c r="F10" s="38"/>
      <c r="G10" s="25" t="s">
        <v>4</v>
      </c>
      <c r="H10" s="29">
        <v>50</v>
      </c>
      <c r="I10" s="26">
        <f t="shared" si="0"/>
        <v>100</v>
      </c>
      <c r="J10" s="27"/>
      <c r="K10" s="25"/>
      <c r="L10" s="23"/>
      <c r="M10" s="38"/>
      <c r="N10" s="25"/>
      <c r="O10" s="29"/>
      <c r="P10" s="26">
        <f t="shared" si="1"/>
        <v>0</v>
      </c>
      <c r="Q10" s="48"/>
      <c r="R10" s="25"/>
      <c r="S10" s="39"/>
      <c r="T10" s="38"/>
      <c r="U10" s="25"/>
      <c r="V10" s="29"/>
      <c r="W10" s="26">
        <f t="shared" si="2"/>
        <v>0</v>
      </c>
      <c r="X10" s="48"/>
      <c r="Y10" s="25"/>
      <c r="Z10" s="39"/>
      <c r="AA10" s="38"/>
      <c r="AB10" s="25"/>
      <c r="AC10" s="29"/>
      <c r="AD10" s="26">
        <f t="shared" si="3"/>
        <v>0</v>
      </c>
      <c r="AE10" s="20"/>
      <c r="AF10" s="40"/>
      <c r="AG10" s="46"/>
      <c r="AH10" s="42"/>
      <c r="AI10" s="40"/>
      <c r="AJ10" s="42"/>
      <c r="AK10" s="49"/>
    </row>
    <row r="11" spans="1:37" ht="27" customHeight="1" x14ac:dyDescent="0.45">
      <c r="A11" s="14"/>
      <c r="B11" s="13"/>
      <c r="C11" s="175" t="s">
        <v>346</v>
      </c>
      <c r="D11" s="177"/>
      <c r="E11" s="177"/>
      <c r="F11" s="177"/>
      <c r="G11" s="177"/>
      <c r="H11" s="177"/>
      <c r="I11" s="177"/>
      <c r="J11" s="176" t="s">
        <v>329</v>
      </c>
      <c r="K11" s="174"/>
      <c r="L11" s="174"/>
      <c r="M11" s="174"/>
      <c r="N11" s="174"/>
      <c r="O11" s="174"/>
      <c r="P11" s="175"/>
      <c r="Q11" s="176" t="s">
        <v>91</v>
      </c>
      <c r="R11" s="174"/>
      <c r="S11" s="174"/>
      <c r="T11" s="174"/>
      <c r="U11" s="174"/>
      <c r="V11" s="174"/>
      <c r="W11" s="175"/>
      <c r="X11" s="177" t="s">
        <v>103</v>
      </c>
      <c r="Y11" s="177"/>
      <c r="Z11" s="177"/>
      <c r="AA11" s="177"/>
      <c r="AB11" s="177"/>
      <c r="AC11" s="177"/>
      <c r="AD11" s="177"/>
      <c r="AE11" s="13"/>
      <c r="AF11" s="15" t="s">
        <v>1</v>
      </c>
      <c r="AG11" s="16">
        <f>AJ12*68+AJ13*73+AJ14*45+AJ15*24+AJ16*60</f>
        <v>704.9</v>
      </c>
      <c r="AH11" s="17" t="s">
        <v>15</v>
      </c>
      <c r="AI11" s="178" t="s">
        <v>2</v>
      </c>
      <c r="AJ11" s="178"/>
      <c r="AK11" s="18" t="s">
        <v>3</v>
      </c>
    </row>
    <row r="12" spans="1:37" ht="27" customHeight="1" x14ac:dyDescent="0.45">
      <c r="A12" s="47"/>
      <c r="B12" s="37"/>
      <c r="C12" s="21" t="s">
        <v>347</v>
      </c>
      <c r="D12" s="22">
        <v>5</v>
      </c>
      <c r="E12" s="23">
        <v>271</v>
      </c>
      <c r="F12" s="28">
        <f>F9</f>
        <v>0</v>
      </c>
      <c r="G12" s="25" t="s">
        <v>348</v>
      </c>
      <c r="H12" s="21">
        <v>15</v>
      </c>
      <c r="I12" s="26">
        <f>E12*H12</f>
        <v>4065</v>
      </c>
      <c r="J12" s="27" t="s">
        <v>330</v>
      </c>
      <c r="K12" s="22"/>
      <c r="L12" s="23">
        <v>8</v>
      </c>
      <c r="M12" s="24"/>
      <c r="N12" s="25" t="s">
        <v>68</v>
      </c>
      <c r="O12" s="21">
        <v>40</v>
      </c>
      <c r="P12" s="26">
        <f>L12*O12</f>
        <v>320</v>
      </c>
      <c r="Q12" s="27" t="s">
        <v>126</v>
      </c>
      <c r="R12" s="25">
        <v>7</v>
      </c>
      <c r="S12" s="23">
        <v>19</v>
      </c>
      <c r="T12" s="38" t="e">
        <f>#REF!</f>
        <v>#REF!</v>
      </c>
      <c r="U12" s="25" t="s">
        <v>4</v>
      </c>
      <c r="V12" s="29">
        <v>35</v>
      </c>
      <c r="W12" s="26">
        <f>S12*V12</f>
        <v>665</v>
      </c>
      <c r="X12" s="48" t="s">
        <v>70</v>
      </c>
      <c r="Y12" s="25">
        <v>4</v>
      </c>
      <c r="Z12" s="23">
        <v>10</v>
      </c>
      <c r="AA12" s="38">
        <f>F8</f>
        <v>0</v>
      </c>
      <c r="AB12" s="25" t="s">
        <v>4</v>
      </c>
      <c r="AC12" s="29">
        <v>35</v>
      </c>
      <c r="AD12" s="26">
        <f>Z12*AC12</f>
        <v>350</v>
      </c>
      <c r="AE12" s="20"/>
      <c r="AF12" s="31" t="s">
        <v>20</v>
      </c>
      <c r="AG12" s="32">
        <f>AJ12*2+AJ15*1+AJ13*7</f>
        <v>31.599999999999998</v>
      </c>
      <c r="AH12" s="33" t="s">
        <v>21</v>
      </c>
      <c r="AI12" s="50" t="s">
        <v>22</v>
      </c>
      <c r="AJ12" s="33">
        <v>5</v>
      </c>
      <c r="AK12" s="35" t="s">
        <v>235</v>
      </c>
    </row>
    <row r="13" spans="1:37" ht="27" customHeight="1" x14ac:dyDescent="0.45">
      <c r="A13" s="19">
        <f>A5+1</f>
        <v>44474</v>
      </c>
      <c r="B13" s="37" t="s">
        <v>74</v>
      </c>
      <c r="C13" s="29" t="s">
        <v>125</v>
      </c>
      <c r="D13" s="25">
        <v>2</v>
      </c>
      <c r="E13" s="23">
        <v>2</v>
      </c>
      <c r="F13" s="39">
        <f>F9</f>
        <v>0</v>
      </c>
      <c r="G13" s="25" t="s">
        <v>82</v>
      </c>
      <c r="H13" s="29">
        <v>10</v>
      </c>
      <c r="I13" s="26">
        <f>E13*H13</f>
        <v>20</v>
      </c>
      <c r="J13" s="27" t="s">
        <v>331</v>
      </c>
      <c r="K13" s="25"/>
      <c r="L13" s="23">
        <v>2</v>
      </c>
      <c r="M13" s="38"/>
      <c r="N13" s="25" t="s">
        <v>68</v>
      </c>
      <c r="O13" s="29">
        <v>35</v>
      </c>
      <c r="P13" s="26">
        <f t="shared" ref="P13:P17" si="4">L13*O13</f>
        <v>70</v>
      </c>
      <c r="Q13" s="27" t="s">
        <v>134</v>
      </c>
      <c r="R13" s="25">
        <v>0.5</v>
      </c>
      <c r="S13" s="23">
        <v>1</v>
      </c>
      <c r="T13" s="38" t="e">
        <f>#REF!</f>
        <v>#REF!</v>
      </c>
      <c r="U13" s="25" t="s">
        <v>29</v>
      </c>
      <c r="V13" s="29">
        <v>100</v>
      </c>
      <c r="W13" s="26">
        <f t="shared" ref="W13:W16" si="5">S13*V13</f>
        <v>100</v>
      </c>
      <c r="X13" s="48" t="s">
        <v>34</v>
      </c>
      <c r="Y13" s="25">
        <v>1</v>
      </c>
      <c r="Z13" s="23">
        <v>3</v>
      </c>
      <c r="AA13" s="38">
        <f>F8</f>
        <v>0</v>
      </c>
      <c r="AB13" s="25" t="s">
        <v>4</v>
      </c>
      <c r="AC13" s="29">
        <v>65</v>
      </c>
      <c r="AD13" s="26">
        <f t="shared" ref="AD13:AD17" si="6">Z13*AC13</f>
        <v>195</v>
      </c>
      <c r="AE13" s="20"/>
      <c r="AF13" s="40" t="s">
        <v>26</v>
      </c>
      <c r="AG13" s="41">
        <f>AJ13*5+AJ14*5</f>
        <v>26.5</v>
      </c>
      <c r="AH13" s="42" t="s">
        <v>21</v>
      </c>
      <c r="AI13" s="51" t="s">
        <v>27</v>
      </c>
      <c r="AJ13" s="42">
        <v>2.8</v>
      </c>
      <c r="AK13" s="44" t="s">
        <v>238</v>
      </c>
    </row>
    <row r="14" spans="1:37" ht="27" customHeight="1" x14ac:dyDescent="0.45">
      <c r="A14" s="36">
        <f>A13</f>
        <v>44474</v>
      </c>
      <c r="B14" s="37" t="s">
        <v>75</v>
      </c>
      <c r="C14" s="27"/>
      <c r="D14" s="25"/>
      <c r="E14" s="39"/>
      <c r="F14" s="38"/>
      <c r="G14" s="25"/>
      <c r="H14" s="29"/>
      <c r="I14" s="26"/>
      <c r="J14" s="27" t="s">
        <v>332</v>
      </c>
      <c r="K14" s="25"/>
      <c r="L14" s="23">
        <v>6</v>
      </c>
      <c r="M14" s="38"/>
      <c r="N14" s="25" t="s">
        <v>333</v>
      </c>
      <c r="O14" s="29">
        <v>60</v>
      </c>
      <c r="P14" s="26">
        <f t="shared" si="4"/>
        <v>360</v>
      </c>
      <c r="Q14" s="27"/>
      <c r="R14" s="25"/>
      <c r="S14" s="23"/>
      <c r="T14" s="38"/>
      <c r="U14" s="25"/>
      <c r="V14" s="29"/>
      <c r="W14" s="26">
        <f t="shared" si="5"/>
        <v>0</v>
      </c>
      <c r="X14" s="48" t="s">
        <v>43</v>
      </c>
      <c r="Y14" s="25">
        <v>0.2</v>
      </c>
      <c r="Z14" s="39">
        <v>0.5</v>
      </c>
      <c r="AA14" s="38">
        <f>F8</f>
        <v>0</v>
      </c>
      <c r="AB14" s="25" t="s">
        <v>4</v>
      </c>
      <c r="AC14" s="29">
        <v>50</v>
      </c>
      <c r="AD14" s="26">
        <f t="shared" si="6"/>
        <v>25</v>
      </c>
      <c r="AE14" s="20" t="s">
        <v>36</v>
      </c>
      <c r="AF14" s="41" t="s">
        <v>31</v>
      </c>
      <c r="AG14" s="41">
        <f>AJ12*15+AJ15*5+AJ16*15</f>
        <v>85</v>
      </c>
      <c r="AH14" s="42" t="s">
        <v>21</v>
      </c>
      <c r="AI14" s="41" t="s">
        <v>32</v>
      </c>
      <c r="AJ14" s="42">
        <v>2.5</v>
      </c>
      <c r="AK14" s="45" t="s">
        <v>241</v>
      </c>
    </row>
    <row r="15" spans="1:37" ht="27" customHeight="1" x14ac:dyDescent="0.45">
      <c r="A15" s="36"/>
      <c r="B15" s="37" t="s">
        <v>33</v>
      </c>
      <c r="C15" s="27"/>
      <c r="D15" s="25"/>
      <c r="E15" s="39"/>
      <c r="F15" s="38"/>
      <c r="G15" s="25"/>
      <c r="H15" s="29"/>
      <c r="I15" s="26"/>
      <c r="J15" s="27" t="s">
        <v>334</v>
      </c>
      <c r="K15" s="25"/>
      <c r="L15" s="23">
        <v>3</v>
      </c>
      <c r="M15" s="38"/>
      <c r="N15" s="25" t="s">
        <v>68</v>
      </c>
      <c r="O15" s="29">
        <v>135</v>
      </c>
      <c r="P15" s="26">
        <f t="shared" si="4"/>
        <v>405</v>
      </c>
      <c r="Q15" s="27"/>
      <c r="R15" s="29"/>
      <c r="S15" s="29"/>
      <c r="T15" s="29"/>
      <c r="U15" s="25"/>
      <c r="V15" s="29"/>
      <c r="W15" s="26">
        <f t="shared" si="5"/>
        <v>0</v>
      </c>
      <c r="X15" s="27"/>
      <c r="Y15" s="25"/>
      <c r="Z15" s="23"/>
      <c r="AA15" s="38"/>
      <c r="AB15" s="25"/>
      <c r="AC15" s="29"/>
      <c r="AD15" s="26">
        <f t="shared" si="6"/>
        <v>0</v>
      </c>
      <c r="AE15" s="20"/>
      <c r="AF15" s="41"/>
      <c r="AG15" s="46"/>
      <c r="AH15" s="42"/>
      <c r="AI15" s="41" t="s">
        <v>35</v>
      </c>
      <c r="AJ15" s="42">
        <v>2</v>
      </c>
      <c r="AK15" s="44">
        <v>2</v>
      </c>
    </row>
    <row r="16" spans="1:37" ht="27" customHeight="1" x14ac:dyDescent="0.45">
      <c r="A16" s="36"/>
      <c r="B16" s="37"/>
      <c r="C16" s="27"/>
      <c r="D16" s="25"/>
      <c r="E16" s="39"/>
      <c r="F16" s="38"/>
      <c r="G16" s="25"/>
      <c r="H16" s="29"/>
      <c r="I16" s="26"/>
      <c r="J16" s="27" t="s">
        <v>335</v>
      </c>
      <c r="K16" s="25"/>
      <c r="L16" s="23">
        <v>2</v>
      </c>
      <c r="M16" s="39"/>
      <c r="N16" s="25" t="s">
        <v>68</v>
      </c>
      <c r="O16" s="29">
        <v>35</v>
      </c>
      <c r="P16" s="26">
        <f t="shared" si="4"/>
        <v>70</v>
      </c>
      <c r="Q16" s="27"/>
      <c r="R16" s="25"/>
      <c r="S16" s="39"/>
      <c r="T16" s="38"/>
      <c r="U16" s="25"/>
      <c r="V16" s="29"/>
      <c r="W16" s="26">
        <f t="shared" si="5"/>
        <v>0</v>
      </c>
      <c r="X16" s="27"/>
      <c r="Y16" s="25"/>
      <c r="Z16" s="39"/>
      <c r="AA16" s="38"/>
      <c r="AB16" s="25"/>
      <c r="AC16" s="29"/>
      <c r="AD16" s="26">
        <f t="shared" si="6"/>
        <v>0</v>
      </c>
      <c r="AE16" s="20"/>
      <c r="AF16" s="41"/>
      <c r="AG16" s="46"/>
      <c r="AH16" s="42"/>
      <c r="AI16" s="41" t="s">
        <v>36</v>
      </c>
      <c r="AJ16" s="42">
        <v>0</v>
      </c>
      <c r="AK16" s="45">
        <v>1</v>
      </c>
    </row>
    <row r="17" spans="1:37" ht="27" customHeight="1" thickBot="1" x14ac:dyDescent="0.5">
      <c r="A17" s="52"/>
      <c r="B17" s="53"/>
      <c r="C17" s="54"/>
      <c r="D17" s="55"/>
      <c r="E17" s="56"/>
      <c r="F17" s="57"/>
      <c r="G17" s="55"/>
      <c r="H17" s="54"/>
      <c r="I17" s="58"/>
      <c r="J17" s="59"/>
      <c r="K17" s="60"/>
      <c r="L17" s="61"/>
      <c r="M17" s="60"/>
      <c r="N17" s="60"/>
      <c r="O17" s="60"/>
      <c r="P17" s="58">
        <f t="shared" si="4"/>
        <v>0</v>
      </c>
      <c r="Q17" s="62"/>
      <c r="R17" s="55"/>
      <c r="S17" s="57"/>
      <c r="T17" s="63"/>
      <c r="U17" s="55"/>
      <c r="V17" s="54"/>
      <c r="W17" s="58"/>
      <c r="X17" s="64"/>
      <c r="Y17" s="55"/>
      <c r="Z17" s="57"/>
      <c r="AA17" s="63"/>
      <c r="AB17" s="55"/>
      <c r="AC17" s="54"/>
      <c r="AD17" s="58">
        <f t="shared" si="6"/>
        <v>0</v>
      </c>
      <c r="AE17" s="65"/>
      <c r="AF17" s="66"/>
      <c r="AG17" s="67"/>
      <c r="AH17" s="68"/>
      <c r="AI17" s="66"/>
      <c r="AJ17" s="68"/>
      <c r="AK17" s="69"/>
    </row>
    <row r="18" spans="1:37" ht="27" customHeight="1" x14ac:dyDescent="0.45">
      <c r="A18" s="70"/>
      <c r="B18" s="71"/>
      <c r="C18" s="175" t="s">
        <v>135</v>
      </c>
      <c r="D18" s="177"/>
      <c r="E18" s="177"/>
      <c r="F18" s="177"/>
      <c r="G18" s="177"/>
      <c r="H18" s="177"/>
      <c r="I18" s="177"/>
      <c r="J18" s="177" t="s">
        <v>135</v>
      </c>
      <c r="K18" s="177"/>
      <c r="L18" s="177"/>
      <c r="M18" s="177"/>
      <c r="N18" s="177"/>
      <c r="O18" s="177"/>
      <c r="P18" s="177"/>
      <c r="Q18" s="177" t="s">
        <v>284</v>
      </c>
      <c r="R18" s="177"/>
      <c r="S18" s="177"/>
      <c r="T18" s="177"/>
      <c r="U18" s="177"/>
      <c r="V18" s="177"/>
      <c r="W18" s="177"/>
      <c r="X18" s="176"/>
      <c r="Y18" s="174"/>
      <c r="Z18" s="174"/>
      <c r="AA18" s="174"/>
      <c r="AB18" s="174"/>
      <c r="AC18" s="174"/>
      <c r="AD18" s="175"/>
      <c r="AE18" s="13"/>
      <c r="AF18" s="15" t="s">
        <v>1</v>
      </c>
      <c r="AG18" s="16">
        <f>AJ19*68+AJ20*73+AJ21*45+AJ22*24+AJ23*60</f>
        <v>760.80000000000007</v>
      </c>
      <c r="AH18" s="17" t="s">
        <v>15</v>
      </c>
      <c r="AI18" s="178" t="s">
        <v>2</v>
      </c>
      <c r="AJ18" s="178"/>
      <c r="AK18" s="18" t="s">
        <v>3</v>
      </c>
    </row>
    <row r="19" spans="1:37" ht="27" customHeight="1" x14ac:dyDescent="0.45">
      <c r="A19" s="47"/>
      <c r="B19" s="72"/>
      <c r="C19" s="21" t="s">
        <v>140</v>
      </c>
      <c r="D19" s="22"/>
      <c r="E19" s="23"/>
      <c r="F19" s="28"/>
      <c r="G19" s="22"/>
      <c r="H19" s="21"/>
      <c r="I19" s="26">
        <f>E19*H19</f>
        <v>0</v>
      </c>
      <c r="J19" s="27"/>
      <c r="K19" s="25"/>
      <c r="L19" s="23"/>
      <c r="M19" s="38"/>
      <c r="N19" s="25"/>
      <c r="O19" s="29"/>
      <c r="P19" s="26">
        <f>L19*O19</f>
        <v>0</v>
      </c>
      <c r="Q19" s="30" t="s">
        <v>284</v>
      </c>
      <c r="R19" s="22">
        <v>2</v>
      </c>
      <c r="S19" s="23">
        <v>271</v>
      </c>
      <c r="T19" s="39" t="e">
        <f>#REF!</f>
        <v>#REF!</v>
      </c>
      <c r="U19" s="22" t="s">
        <v>282</v>
      </c>
      <c r="V19" s="22">
        <v>10</v>
      </c>
      <c r="W19" s="26">
        <f>S19*V19</f>
        <v>2710</v>
      </c>
      <c r="X19" s="27"/>
      <c r="Y19" s="25"/>
      <c r="Z19" s="23"/>
      <c r="AA19" s="38"/>
      <c r="AB19" s="26"/>
      <c r="AC19" s="29"/>
      <c r="AD19" s="26">
        <f>Z19*AC19</f>
        <v>0</v>
      </c>
      <c r="AE19" s="20"/>
      <c r="AF19" s="31" t="s">
        <v>20</v>
      </c>
      <c r="AG19" s="32">
        <f>AJ19*2+AJ22*1+AJ20*7</f>
        <v>32.700000000000003</v>
      </c>
      <c r="AH19" s="33" t="s">
        <v>21</v>
      </c>
      <c r="AI19" s="34" t="s">
        <v>234</v>
      </c>
      <c r="AJ19" s="33">
        <v>6</v>
      </c>
      <c r="AK19" s="73" t="s">
        <v>235</v>
      </c>
    </row>
    <row r="20" spans="1:37" ht="27" customHeight="1" x14ac:dyDescent="0.45">
      <c r="A20" s="19">
        <f>A13+1</f>
        <v>44475</v>
      </c>
      <c r="B20" s="37" t="s">
        <v>83</v>
      </c>
      <c r="C20" s="29" t="s">
        <v>81</v>
      </c>
      <c r="D20" s="25">
        <v>3</v>
      </c>
      <c r="E20" s="23">
        <v>12</v>
      </c>
      <c r="F20" s="39">
        <f>F2</f>
        <v>2.61</v>
      </c>
      <c r="G20" s="25" t="s">
        <v>4</v>
      </c>
      <c r="H20" s="29">
        <v>150</v>
      </c>
      <c r="I20" s="26">
        <f t="shared" ref="I20:I24" si="7">E20*H20</f>
        <v>1800</v>
      </c>
      <c r="J20" s="27"/>
      <c r="K20" s="25"/>
      <c r="L20" s="23"/>
      <c r="M20" s="38"/>
      <c r="N20" s="25"/>
      <c r="O20" s="29"/>
      <c r="P20" s="26">
        <f t="shared" ref="P20:P24" si="8">L20*O20</f>
        <v>0</v>
      </c>
      <c r="Q20" s="27"/>
      <c r="R20" s="25"/>
      <c r="S20" s="23"/>
      <c r="T20" s="39"/>
      <c r="U20" s="25"/>
      <c r="V20" s="25"/>
      <c r="W20" s="26">
        <f t="shared" ref="W20:W24" si="9">S20*V20</f>
        <v>0</v>
      </c>
      <c r="X20" s="27"/>
      <c r="Y20" s="25"/>
      <c r="Z20" s="23"/>
      <c r="AA20" s="38"/>
      <c r="AB20" s="25"/>
      <c r="AC20" s="29"/>
      <c r="AD20" s="26">
        <f t="shared" ref="AD20:AD22" si="10">Z20*AC20</f>
        <v>0</v>
      </c>
      <c r="AE20" s="20"/>
      <c r="AF20" s="40" t="s">
        <v>236</v>
      </c>
      <c r="AG20" s="41">
        <f>AJ20*5+AJ21*5</f>
        <v>26</v>
      </c>
      <c r="AH20" s="42" t="s">
        <v>233</v>
      </c>
      <c r="AI20" s="43" t="s">
        <v>237</v>
      </c>
      <c r="AJ20" s="42">
        <v>2.7</v>
      </c>
      <c r="AK20" s="74" t="s">
        <v>238</v>
      </c>
    </row>
    <row r="21" spans="1:37" ht="27" customHeight="1" x14ac:dyDescent="0.45">
      <c r="A21" s="36">
        <f>A20</f>
        <v>44475</v>
      </c>
      <c r="B21" s="37"/>
      <c r="C21" s="29" t="s">
        <v>19</v>
      </c>
      <c r="D21" s="25"/>
      <c r="E21" s="23">
        <v>10</v>
      </c>
      <c r="F21" s="38"/>
      <c r="G21" s="25" t="s">
        <v>4</v>
      </c>
      <c r="H21" s="29">
        <v>35</v>
      </c>
      <c r="I21" s="26">
        <f t="shared" si="7"/>
        <v>350</v>
      </c>
      <c r="J21" s="27" t="s">
        <v>132</v>
      </c>
      <c r="K21" s="27"/>
      <c r="L21" s="23">
        <v>3</v>
      </c>
      <c r="M21" s="29"/>
      <c r="N21" s="25" t="s">
        <v>4</v>
      </c>
      <c r="O21" s="29">
        <v>120</v>
      </c>
      <c r="P21" s="26">
        <f t="shared" si="8"/>
        <v>360</v>
      </c>
      <c r="Q21" s="27"/>
      <c r="R21" s="25"/>
      <c r="S21" s="23"/>
      <c r="T21" s="38"/>
      <c r="U21" s="25"/>
      <c r="V21" s="25"/>
      <c r="W21" s="26">
        <f t="shared" si="9"/>
        <v>0</v>
      </c>
      <c r="X21" s="27"/>
      <c r="Y21" s="25"/>
      <c r="Z21" s="23"/>
      <c r="AA21" s="38"/>
      <c r="AB21" s="26"/>
      <c r="AC21" s="29"/>
      <c r="AD21" s="26">
        <f t="shared" si="10"/>
        <v>0</v>
      </c>
      <c r="AE21" s="20"/>
      <c r="AF21" s="40" t="s">
        <v>239</v>
      </c>
      <c r="AG21" s="41">
        <f>AJ19*15+AJ22*5+AJ23*15</f>
        <v>99</v>
      </c>
      <c r="AH21" s="42" t="s">
        <v>233</v>
      </c>
      <c r="AI21" s="40" t="s">
        <v>240</v>
      </c>
      <c r="AJ21" s="42">
        <v>2.5</v>
      </c>
      <c r="AK21" s="75" t="s">
        <v>241</v>
      </c>
    </row>
    <row r="22" spans="1:37" ht="27" customHeight="1" x14ac:dyDescent="0.45">
      <c r="A22" s="36"/>
      <c r="B22" s="37" t="s">
        <v>84</v>
      </c>
      <c r="C22" s="29" t="s">
        <v>46</v>
      </c>
      <c r="D22" s="25">
        <v>1</v>
      </c>
      <c r="E22" s="23">
        <v>3</v>
      </c>
      <c r="F22" s="39">
        <f>F2</f>
        <v>2.61</v>
      </c>
      <c r="G22" s="25" t="s">
        <v>4</v>
      </c>
      <c r="H22" s="29">
        <v>35</v>
      </c>
      <c r="I22" s="26">
        <f t="shared" si="7"/>
        <v>105</v>
      </c>
      <c r="J22" s="27" t="s">
        <v>133</v>
      </c>
      <c r="K22" s="25"/>
      <c r="L22" s="23">
        <v>3</v>
      </c>
      <c r="M22" s="38"/>
      <c r="N22" s="25" t="s">
        <v>4</v>
      </c>
      <c r="O22" s="29">
        <v>75</v>
      </c>
      <c r="P22" s="26">
        <f t="shared" si="8"/>
        <v>225</v>
      </c>
      <c r="Q22" s="27"/>
      <c r="R22" s="25"/>
      <c r="S22" s="23"/>
      <c r="T22" s="38"/>
      <c r="U22" s="25"/>
      <c r="V22" s="25"/>
      <c r="W22" s="26">
        <f t="shared" si="9"/>
        <v>0</v>
      </c>
      <c r="X22" s="27"/>
      <c r="Y22" s="29"/>
      <c r="Z22" s="29"/>
      <c r="AA22" s="29"/>
      <c r="AB22" s="76"/>
      <c r="AC22" s="29"/>
      <c r="AD22" s="26">
        <f t="shared" si="10"/>
        <v>0</v>
      </c>
      <c r="AE22" s="20"/>
      <c r="AF22" s="40"/>
      <c r="AG22" s="46"/>
      <c r="AH22" s="42"/>
      <c r="AI22" s="40" t="s">
        <v>242</v>
      </c>
      <c r="AJ22" s="42">
        <v>1.8</v>
      </c>
      <c r="AK22" s="74">
        <v>2</v>
      </c>
    </row>
    <row r="23" spans="1:37" ht="27" customHeight="1" x14ac:dyDescent="0.45">
      <c r="A23" s="36"/>
      <c r="B23" s="37"/>
      <c r="C23" s="29" t="s">
        <v>131</v>
      </c>
      <c r="D23" s="25">
        <v>1</v>
      </c>
      <c r="E23" s="23">
        <v>3</v>
      </c>
      <c r="F23" s="39">
        <f>F2</f>
        <v>2.61</v>
      </c>
      <c r="G23" s="25" t="s">
        <v>4</v>
      </c>
      <c r="H23" s="29">
        <v>60</v>
      </c>
      <c r="I23" s="26">
        <f t="shared" si="7"/>
        <v>180</v>
      </c>
      <c r="J23" s="27" t="s">
        <v>86</v>
      </c>
      <c r="K23" s="25"/>
      <c r="L23" s="39">
        <v>0.5</v>
      </c>
      <c r="M23" s="38"/>
      <c r="N23" s="25" t="s">
        <v>4</v>
      </c>
      <c r="O23" s="29">
        <v>80</v>
      </c>
      <c r="P23" s="26">
        <f t="shared" si="8"/>
        <v>40</v>
      </c>
      <c r="Q23" s="27"/>
      <c r="R23" s="29"/>
      <c r="S23" s="23"/>
      <c r="T23" s="29"/>
      <c r="U23" s="29"/>
      <c r="V23" s="25"/>
      <c r="W23" s="26">
        <f t="shared" si="9"/>
        <v>0</v>
      </c>
      <c r="X23" s="27"/>
      <c r="Y23" s="25"/>
      <c r="Z23" s="23"/>
      <c r="AA23" s="38"/>
      <c r="AB23" s="26"/>
      <c r="AC23" s="29"/>
      <c r="AD23" s="26">
        <f t="shared" ref="AD23:AD24" si="11">Z23*AC23</f>
        <v>0</v>
      </c>
      <c r="AE23" s="20"/>
      <c r="AF23" s="40"/>
      <c r="AG23" s="46"/>
      <c r="AH23" s="42"/>
      <c r="AI23" s="40" t="s">
        <v>243</v>
      </c>
      <c r="AJ23" s="42">
        <v>0</v>
      </c>
      <c r="AK23" s="75">
        <v>1</v>
      </c>
    </row>
    <row r="24" spans="1:37" ht="27" customHeight="1" thickBot="1" x14ac:dyDescent="0.5">
      <c r="A24" s="36"/>
      <c r="B24" s="37"/>
      <c r="C24" s="29" t="s">
        <v>53</v>
      </c>
      <c r="D24" s="25">
        <v>1</v>
      </c>
      <c r="E24" s="23">
        <v>3</v>
      </c>
      <c r="F24" s="39">
        <f>F2</f>
        <v>2.61</v>
      </c>
      <c r="G24" s="25" t="s">
        <v>4</v>
      </c>
      <c r="H24" s="29">
        <v>35</v>
      </c>
      <c r="I24" s="26">
        <f t="shared" si="7"/>
        <v>105</v>
      </c>
      <c r="J24" s="62"/>
      <c r="K24" s="55"/>
      <c r="L24" s="57"/>
      <c r="M24" s="63"/>
      <c r="N24" s="55"/>
      <c r="O24" s="54"/>
      <c r="P24" s="26">
        <f t="shared" si="8"/>
        <v>0</v>
      </c>
      <c r="Q24" s="62"/>
      <c r="R24" s="54"/>
      <c r="S24" s="56"/>
      <c r="T24" s="54"/>
      <c r="U24" s="54"/>
      <c r="V24" s="55"/>
      <c r="W24" s="26">
        <f t="shared" si="9"/>
        <v>0</v>
      </c>
      <c r="X24" s="27"/>
      <c r="Y24" s="29"/>
      <c r="Z24" s="29"/>
      <c r="AA24" s="29"/>
      <c r="AB24" s="76"/>
      <c r="AC24" s="29"/>
      <c r="AD24" s="26">
        <f t="shared" si="11"/>
        <v>0</v>
      </c>
      <c r="AE24" s="20"/>
      <c r="AF24" s="40"/>
      <c r="AG24" s="46"/>
      <c r="AH24" s="42"/>
      <c r="AI24" s="40"/>
      <c r="AJ24" s="42"/>
      <c r="AK24" s="49"/>
    </row>
    <row r="25" spans="1:37" ht="27" customHeight="1" x14ac:dyDescent="0.45">
      <c r="A25" s="14"/>
      <c r="B25" s="13"/>
      <c r="C25" s="174" t="s">
        <v>136</v>
      </c>
      <c r="D25" s="174"/>
      <c r="E25" s="174"/>
      <c r="F25" s="174"/>
      <c r="G25" s="174"/>
      <c r="H25" s="174"/>
      <c r="I25" s="175"/>
      <c r="J25" s="176" t="s">
        <v>79</v>
      </c>
      <c r="K25" s="174"/>
      <c r="L25" s="174"/>
      <c r="M25" s="174"/>
      <c r="N25" s="174"/>
      <c r="O25" s="174"/>
      <c r="P25" s="175"/>
      <c r="Q25" s="176" t="s">
        <v>92</v>
      </c>
      <c r="R25" s="174"/>
      <c r="S25" s="174"/>
      <c r="T25" s="174"/>
      <c r="U25" s="174"/>
      <c r="V25" s="174"/>
      <c r="W25" s="175"/>
      <c r="X25" s="177" t="s">
        <v>367</v>
      </c>
      <c r="Y25" s="177"/>
      <c r="Z25" s="177"/>
      <c r="AA25" s="177"/>
      <c r="AB25" s="177"/>
      <c r="AC25" s="177"/>
      <c r="AD25" s="177"/>
      <c r="AE25" s="13"/>
      <c r="AF25" s="15" t="s">
        <v>228</v>
      </c>
      <c r="AG25" s="16">
        <f>AJ26*68+AJ27*73+AJ28*45+AJ29*24+AJ30*60</f>
        <v>823.1</v>
      </c>
      <c r="AH25" s="17" t="s">
        <v>229</v>
      </c>
      <c r="AI25" s="178" t="s">
        <v>230</v>
      </c>
      <c r="AJ25" s="178"/>
      <c r="AK25" s="18" t="s">
        <v>231</v>
      </c>
    </row>
    <row r="26" spans="1:37" ht="27" customHeight="1" x14ac:dyDescent="0.45">
      <c r="A26" s="47"/>
      <c r="B26" s="20"/>
      <c r="C26" s="21" t="s">
        <v>137</v>
      </c>
      <c r="D26" s="22">
        <v>9</v>
      </c>
      <c r="E26" s="23">
        <v>16</v>
      </c>
      <c r="F26" s="39">
        <f>F2</f>
        <v>2.61</v>
      </c>
      <c r="G26" s="25" t="s">
        <v>4</v>
      </c>
      <c r="H26" s="29">
        <v>65</v>
      </c>
      <c r="I26" s="26">
        <f>E26*H26</f>
        <v>1040</v>
      </c>
      <c r="J26" s="27" t="s">
        <v>112</v>
      </c>
      <c r="K26" s="25">
        <v>5</v>
      </c>
      <c r="L26" s="23">
        <v>12</v>
      </c>
      <c r="M26" s="24" t="e">
        <f>#REF!</f>
        <v>#REF!</v>
      </c>
      <c r="N26" s="25" t="s">
        <v>4</v>
      </c>
      <c r="O26" s="21">
        <v>35</v>
      </c>
      <c r="P26" s="26">
        <f>L26*O26</f>
        <v>420</v>
      </c>
      <c r="Q26" s="27" t="s">
        <v>40</v>
      </c>
      <c r="R26" s="25">
        <v>8</v>
      </c>
      <c r="S26" s="23">
        <v>19</v>
      </c>
      <c r="T26" s="38" t="e">
        <f>#REF!</f>
        <v>#REF!</v>
      </c>
      <c r="U26" s="25" t="s">
        <v>100</v>
      </c>
      <c r="V26" s="29">
        <v>35</v>
      </c>
      <c r="W26" s="26">
        <f>S26*V26</f>
        <v>665</v>
      </c>
      <c r="X26" s="27" t="s">
        <v>147</v>
      </c>
      <c r="Y26" s="25"/>
      <c r="Z26" s="23">
        <v>5</v>
      </c>
      <c r="AA26" s="38"/>
      <c r="AB26" s="25" t="s">
        <v>148</v>
      </c>
      <c r="AC26" s="29">
        <v>80</v>
      </c>
      <c r="AD26" s="26">
        <f t="shared" ref="AD26:AD27" si="12">Z26*AC26</f>
        <v>400</v>
      </c>
      <c r="AE26" s="20"/>
      <c r="AF26" s="31" t="s">
        <v>232</v>
      </c>
      <c r="AG26" s="32">
        <f>AJ26*2+AJ29*1+AJ27*7</f>
        <v>30.400000000000002</v>
      </c>
      <c r="AH26" s="33" t="s">
        <v>233</v>
      </c>
      <c r="AI26" s="34" t="s">
        <v>234</v>
      </c>
      <c r="AJ26" s="33">
        <v>6.5</v>
      </c>
      <c r="AK26" s="73" t="s">
        <v>235</v>
      </c>
    </row>
    <row r="27" spans="1:37" ht="27" customHeight="1" x14ac:dyDescent="0.45">
      <c r="A27" s="19">
        <f>A20+1</f>
        <v>44476</v>
      </c>
      <c r="B27" s="37" t="s">
        <v>23</v>
      </c>
      <c r="C27" s="29" t="s">
        <v>138</v>
      </c>
      <c r="D27" s="25">
        <v>1</v>
      </c>
      <c r="E27" s="23">
        <v>3</v>
      </c>
      <c r="F27" s="39">
        <f>F2</f>
        <v>2.61</v>
      </c>
      <c r="G27" s="25" t="s">
        <v>4</v>
      </c>
      <c r="H27" s="29">
        <v>65</v>
      </c>
      <c r="I27" s="26">
        <f t="shared" ref="I27:I31" si="13">E27*H27</f>
        <v>195</v>
      </c>
      <c r="J27" s="27" t="s">
        <v>18</v>
      </c>
      <c r="K27" s="25">
        <v>1</v>
      </c>
      <c r="L27" s="23">
        <v>12</v>
      </c>
      <c r="M27" s="38" t="e">
        <f>#REF!</f>
        <v>#REF!</v>
      </c>
      <c r="N27" s="25" t="s">
        <v>4</v>
      </c>
      <c r="O27" s="29">
        <v>70</v>
      </c>
      <c r="P27" s="26">
        <f t="shared" ref="P27:P31" si="14">L27*O27</f>
        <v>840</v>
      </c>
      <c r="Q27" s="27" t="s">
        <v>134</v>
      </c>
      <c r="R27" s="25">
        <v>0.5</v>
      </c>
      <c r="S27" s="23">
        <v>1</v>
      </c>
      <c r="T27" s="38" t="e">
        <f>#REF!</f>
        <v>#REF!</v>
      </c>
      <c r="U27" s="25" t="s">
        <v>80</v>
      </c>
      <c r="V27" s="29">
        <v>100</v>
      </c>
      <c r="W27" s="26">
        <f t="shared" ref="W27:W31" si="15">S27*V27</f>
        <v>100</v>
      </c>
      <c r="X27" s="48" t="s">
        <v>146</v>
      </c>
      <c r="Y27" s="25"/>
      <c r="Z27" s="23">
        <v>5</v>
      </c>
      <c r="AA27" s="24"/>
      <c r="AB27" s="25" t="s">
        <v>100</v>
      </c>
      <c r="AC27" s="29">
        <v>120</v>
      </c>
      <c r="AD27" s="26">
        <f t="shared" si="12"/>
        <v>600</v>
      </c>
      <c r="AE27" s="20"/>
      <c r="AF27" s="40" t="s">
        <v>236</v>
      </c>
      <c r="AG27" s="41">
        <f>AJ27*5+AJ28*5</f>
        <v>23.5</v>
      </c>
      <c r="AH27" s="42" t="s">
        <v>233</v>
      </c>
      <c r="AI27" s="43" t="s">
        <v>237</v>
      </c>
      <c r="AJ27" s="42">
        <v>2.2000000000000002</v>
      </c>
      <c r="AK27" s="74" t="s">
        <v>238</v>
      </c>
    </row>
    <row r="28" spans="1:37" ht="27" customHeight="1" x14ac:dyDescent="0.45">
      <c r="A28" s="36">
        <f>A27</f>
        <v>44476</v>
      </c>
      <c r="B28" s="37" t="s">
        <v>28</v>
      </c>
      <c r="C28" s="29" t="s">
        <v>139</v>
      </c>
      <c r="D28" s="25"/>
      <c r="E28" s="23">
        <v>3</v>
      </c>
      <c r="F28" s="39"/>
      <c r="G28" s="25" t="s">
        <v>4</v>
      </c>
      <c r="H28" s="29">
        <v>120</v>
      </c>
      <c r="I28" s="26">
        <f t="shared" si="13"/>
        <v>360</v>
      </c>
      <c r="J28" s="27" t="s">
        <v>86</v>
      </c>
      <c r="K28" s="25"/>
      <c r="L28" s="39">
        <v>0.5</v>
      </c>
      <c r="M28" s="38"/>
      <c r="N28" s="25" t="s">
        <v>4</v>
      </c>
      <c r="O28" s="29">
        <v>80</v>
      </c>
      <c r="P28" s="26">
        <f t="shared" si="14"/>
        <v>40</v>
      </c>
      <c r="Q28" s="27"/>
      <c r="R28" s="25"/>
      <c r="S28" s="39"/>
      <c r="T28" s="38"/>
      <c r="U28" s="25"/>
      <c r="V28" s="29"/>
      <c r="W28" s="26">
        <f t="shared" si="15"/>
        <v>0</v>
      </c>
      <c r="X28" s="48"/>
      <c r="Y28" s="25"/>
      <c r="Z28" s="23"/>
      <c r="AA28" s="38"/>
      <c r="AB28" s="25"/>
      <c r="AC28" s="29"/>
      <c r="AD28" s="26">
        <f t="shared" ref="AD28:AD31" si="16">Z28*AC28</f>
        <v>0</v>
      </c>
      <c r="AE28" s="20" t="s">
        <v>130</v>
      </c>
      <c r="AF28" s="40" t="s">
        <v>239</v>
      </c>
      <c r="AG28" s="41">
        <f>AJ26*15+AJ29*5+AJ30*15</f>
        <v>122.5</v>
      </c>
      <c r="AH28" s="42" t="s">
        <v>233</v>
      </c>
      <c r="AI28" s="40" t="s">
        <v>240</v>
      </c>
      <c r="AJ28" s="42">
        <v>2.5</v>
      </c>
      <c r="AK28" s="75" t="s">
        <v>241</v>
      </c>
    </row>
    <row r="29" spans="1:37" ht="27" customHeight="1" x14ac:dyDescent="0.45">
      <c r="A29" s="36"/>
      <c r="B29" s="37" t="s">
        <v>33</v>
      </c>
      <c r="C29" s="77" t="s">
        <v>78</v>
      </c>
      <c r="D29" s="25"/>
      <c r="E29" s="23">
        <v>5</v>
      </c>
      <c r="F29" s="39"/>
      <c r="G29" s="25" t="s">
        <v>4</v>
      </c>
      <c r="H29" s="29">
        <v>35</v>
      </c>
      <c r="I29" s="26">
        <f t="shared" si="13"/>
        <v>175</v>
      </c>
      <c r="J29" s="27"/>
      <c r="K29" s="25"/>
      <c r="L29" s="23"/>
      <c r="M29" s="38"/>
      <c r="N29" s="25"/>
      <c r="O29" s="29"/>
      <c r="P29" s="26">
        <f t="shared" si="14"/>
        <v>0</v>
      </c>
      <c r="Q29" s="27"/>
      <c r="R29" s="25"/>
      <c r="S29" s="39"/>
      <c r="T29" s="38"/>
      <c r="U29" s="25"/>
      <c r="V29" s="29"/>
      <c r="W29" s="26">
        <f t="shared" si="15"/>
        <v>0</v>
      </c>
      <c r="X29" s="48" t="s">
        <v>350</v>
      </c>
      <c r="Y29" s="25"/>
      <c r="Z29" s="39">
        <v>5</v>
      </c>
      <c r="AA29" s="38"/>
      <c r="AB29" s="25" t="s">
        <v>351</v>
      </c>
      <c r="AC29" s="29"/>
      <c r="AD29" s="26">
        <f t="shared" si="16"/>
        <v>0</v>
      </c>
      <c r="AE29" s="20"/>
      <c r="AF29" s="40"/>
      <c r="AG29" s="46"/>
      <c r="AH29" s="42"/>
      <c r="AI29" s="40" t="s">
        <v>242</v>
      </c>
      <c r="AJ29" s="42">
        <v>2</v>
      </c>
      <c r="AK29" s="74">
        <v>2</v>
      </c>
    </row>
    <row r="30" spans="1:37" ht="27" customHeight="1" x14ac:dyDescent="0.45">
      <c r="A30" s="36" t="s">
        <v>85</v>
      </c>
      <c r="B30" s="37"/>
      <c r="C30" s="29" t="s">
        <v>127</v>
      </c>
      <c r="D30" s="25"/>
      <c r="E30" s="39">
        <v>0.3</v>
      </c>
      <c r="F30" s="39"/>
      <c r="G30" s="25" t="s">
        <v>4</v>
      </c>
      <c r="H30" s="29">
        <v>120</v>
      </c>
      <c r="I30" s="26">
        <f t="shared" si="13"/>
        <v>36</v>
      </c>
      <c r="J30" s="27"/>
      <c r="K30" s="25"/>
      <c r="L30" s="39"/>
      <c r="M30" s="38"/>
      <c r="N30" s="25"/>
      <c r="O30" s="29"/>
      <c r="P30" s="26">
        <f t="shared" si="14"/>
        <v>0</v>
      </c>
      <c r="Q30" s="27"/>
      <c r="R30" s="25"/>
      <c r="S30" s="39"/>
      <c r="T30" s="38"/>
      <c r="U30" s="25"/>
      <c r="V30" s="29"/>
      <c r="W30" s="26">
        <f t="shared" si="15"/>
        <v>0</v>
      </c>
      <c r="X30" s="27"/>
      <c r="Y30" s="25"/>
      <c r="Z30" s="23"/>
      <c r="AA30" s="38"/>
      <c r="AB30" s="25"/>
      <c r="AC30" s="29"/>
      <c r="AD30" s="26">
        <f t="shared" si="16"/>
        <v>0</v>
      </c>
      <c r="AE30" s="20"/>
      <c r="AF30" s="40"/>
      <c r="AG30" s="46"/>
      <c r="AH30" s="42"/>
      <c r="AI30" s="40" t="s">
        <v>243</v>
      </c>
      <c r="AJ30" s="42">
        <v>1</v>
      </c>
      <c r="AK30" s="75">
        <v>1</v>
      </c>
    </row>
    <row r="31" spans="1:37" ht="27" customHeight="1" thickBot="1" x14ac:dyDescent="0.5">
      <c r="A31" s="36"/>
      <c r="B31" s="37"/>
      <c r="C31" s="29"/>
      <c r="D31" s="25"/>
      <c r="E31" s="78"/>
      <c r="F31" s="39"/>
      <c r="G31" s="25"/>
      <c r="H31" s="29"/>
      <c r="I31" s="26">
        <f t="shared" si="13"/>
        <v>0</v>
      </c>
      <c r="J31" s="27"/>
      <c r="K31" s="25"/>
      <c r="L31" s="39"/>
      <c r="M31" s="38"/>
      <c r="N31" s="25"/>
      <c r="O31" s="29"/>
      <c r="P31" s="26">
        <f t="shared" si="14"/>
        <v>0</v>
      </c>
      <c r="Q31" s="27"/>
      <c r="R31" s="25"/>
      <c r="S31" s="39"/>
      <c r="T31" s="38"/>
      <c r="U31" s="25"/>
      <c r="V31" s="29"/>
      <c r="W31" s="26">
        <f t="shared" si="15"/>
        <v>0</v>
      </c>
      <c r="X31" s="27"/>
      <c r="Y31" s="25"/>
      <c r="Z31" s="23"/>
      <c r="AA31" s="38"/>
      <c r="AB31" s="25"/>
      <c r="AC31" s="29"/>
      <c r="AD31" s="26">
        <f t="shared" si="16"/>
        <v>0</v>
      </c>
      <c r="AE31" s="20"/>
      <c r="AF31" s="40"/>
      <c r="AG31" s="46"/>
      <c r="AH31" s="42"/>
      <c r="AI31" s="40"/>
      <c r="AJ31" s="42"/>
      <c r="AK31" s="49"/>
    </row>
    <row r="32" spans="1:37" ht="27" customHeight="1" x14ac:dyDescent="0.45">
      <c r="A32" s="14"/>
      <c r="B32" s="13"/>
      <c r="C32" s="176" t="s">
        <v>343</v>
      </c>
      <c r="D32" s="174"/>
      <c r="E32" s="174"/>
      <c r="F32" s="174"/>
      <c r="G32" s="174"/>
      <c r="H32" s="174"/>
      <c r="I32" s="175"/>
      <c r="J32" s="176" t="s">
        <v>336</v>
      </c>
      <c r="K32" s="174"/>
      <c r="L32" s="174"/>
      <c r="M32" s="174"/>
      <c r="N32" s="174"/>
      <c r="O32" s="174"/>
      <c r="P32" s="175"/>
      <c r="Q32" s="176" t="s">
        <v>193</v>
      </c>
      <c r="R32" s="174"/>
      <c r="S32" s="174"/>
      <c r="T32" s="174"/>
      <c r="U32" s="174"/>
      <c r="V32" s="174"/>
      <c r="W32" s="175"/>
      <c r="X32" s="177" t="s">
        <v>141</v>
      </c>
      <c r="Y32" s="177"/>
      <c r="Z32" s="177"/>
      <c r="AA32" s="177"/>
      <c r="AB32" s="177"/>
      <c r="AC32" s="177"/>
      <c r="AD32" s="177"/>
      <c r="AE32" s="13"/>
      <c r="AF32" s="15" t="s">
        <v>228</v>
      </c>
      <c r="AG32" s="16">
        <f>AJ33*68+AJ34*73+AJ35*45+AJ36*24+AJ38*60</f>
        <v>712.8</v>
      </c>
      <c r="AH32" s="17" t="s">
        <v>229</v>
      </c>
      <c r="AI32" s="178" t="s">
        <v>230</v>
      </c>
      <c r="AJ32" s="178"/>
      <c r="AK32" s="18" t="s">
        <v>231</v>
      </c>
    </row>
    <row r="33" spans="1:37" ht="27" customHeight="1" x14ac:dyDescent="0.45">
      <c r="A33" s="47"/>
      <c r="B33" s="20"/>
      <c r="C33" s="30" t="s">
        <v>48</v>
      </c>
      <c r="D33" s="22"/>
      <c r="E33" s="23">
        <v>18</v>
      </c>
      <c r="F33" s="39"/>
      <c r="G33" s="25" t="s">
        <v>68</v>
      </c>
      <c r="H33" s="21">
        <v>135</v>
      </c>
      <c r="I33" s="26">
        <f>H33*E33</f>
        <v>2430</v>
      </c>
      <c r="J33" s="30" t="s">
        <v>337</v>
      </c>
      <c r="K33" s="22">
        <v>6</v>
      </c>
      <c r="L33" s="23">
        <v>4</v>
      </c>
      <c r="M33" s="24">
        <f>F23</f>
        <v>2.61</v>
      </c>
      <c r="N33" s="25" t="s">
        <v>68</v>
      </c>
      <c r="O33" s="21">
        <v>120</v>
      </c>
      <c r="P33" s="26">
        <f>L33*O33</f>
        <v>480</v>
      </c>
      <c r="Q33" s="27" t="s">
        <v>194</v>
      </c>
      <c r="R33" s="25">
        <v>8</v>
      </c>
      <c r="S33" s="23">
        <v>19</v>
      </c>
      <c r="T33" s="38" t="e">
        <f>#REF!</f>
        <v>#REF!</v>
      </c>
      <c r="U33" s="25" t="s">
        <v>100</v>
      </c>
      <c r="V33" s="29">
        <v>35</v>
      </c>
      <c r="W33" s="26">
        <f>S33*V33</f>
        <v>665</v>
      </c>
      <c r="X33" s="48" t="s">
        <v>142</v>
      </c>
      <c r="Y33" s="25"/>
      <c r="Z33" s="23">
        <v>5</v>
      </c>
      <c r="AA33" s="24"/>
      <c r="AB33" s="26" t="s">
        <v>100</v>
      </c>
      <c r="AC33" s="29">
        <v>35</v>
      </c>
      <c r="AD33" s="26">
        <f>Z33*AC33</f>
        <v>175</v>
      </c>
      <c r="AE33" s="20"/>
      <c r="AF33" s="31" t="s">
        <v>232</v>
      </c>
      <c r="AG33" s="32">
        <f>AJ33*2+AJ36*1+AJ34*7</f>
        <v>30.2</v>
      </c>
      <c r="AH33" s="33" t="s">
        <v>233</v>
      </c>
      <c r="AI33" s="50" t="s">
        <v>234</v>
      </c>
      <c r="AJ33" s="33">
        <v>5</v>
      </c>
      <c r="AK33" s="35" t="s">
        <v>235</v>
      </c>
    </row>
    <row r="34" spans="1:37" ht="27" customHeight="1" x14ac:dyDescent="0.45">
      <c r="A34" s="19">
        <f>A27+1</f>
        <v>44477</v>
      </c>
      <c r="B34" s="37" t="s">
        <v>23</v>
      </c>
      <c r="C34" s="27" t="s">
        <v>151</v>
      </c>
      <c r="D34" s="25"/>
      <c r="E34" s="23">
        <v>8</v>
      </c>
      <c r="F34" s="39"/>
      <c r="G34" s="25" t="s">
        <v>68</v>
      </c>
      <c r="H34" s="29">
        <v>65</v>
      </c>
      <c r="I34" s="26">
        <f t="shared" ref="I34" si="17">H34*E34</f>
        <v>520</v>
      </c>
      <c r="J34" s="27" t="s">
        <v>47</v>
      </c>
      <c r="K34" s="25">
        <v>0.3</v>
      </c>
      <c r="L34" s="23">
        <v>3</v>
      </c>
      <c r="M34" s="38">
        <f>F23</f>
        <v>2.61</v>
      </c>
      <c r="N34" s="25" t="s">
        <v>338</v>
      </c>
      <c r="O34" s="29">
        <v>25</v>
      </c>
      <c r="P34" s="26">
        <f t="shared" ref="P34:P38" si="18">L34*O34</f>
        <v>75</v>
      </c>
      <c r="Q34" s="27" t="s">
        <v>134</v>
      </c>
      <c r="R34" s="25">
        <v>0.5</v>
      </c>
      <c r="S34" s="23">
        <v>1</v>
      </c>
      <c r="T34" s="38" t="e">
        <f>#REF!</f>
        <v>#REF!</v>
      </c>
      <c r="U34" s="25" t="s">
        <v>80</v>
      </c>
      <c r="V34" s="29">
        <v>100</v>
      </c>
      <c r="W34" s="26">
        <f t="shared" ref="W34:W38" si="19">S34*V34</f>
        <v>100</v>
      </c>
      <c r="X34" s="48" t="s">
        <v>143</v>
      </c>
      <c r="Y34" s="25"/>
      <c r="Z34" s="23">
        <v>3</v>
      </c>
      <c r="AA34" s="38"/>
      <c r="AB34" s="26" t="s">
        <v>100</v>
      </c>
      <c r="AC34" s="29">
        <v>35</v>
      </c>
      <c r="AD34" s="26">
        <f t="shared" ref="AD34:AD38" si="20">Z34*AC34</f>
        <v>105</v>
      </c>
      <c r="AE34" s="20"/>
      <c r="AF34" s="40" t="s">
        <v>236</v>
      </c>
      <c r="AG34" s="41">
        <f>AJ34*5+AJ35*5</f>
        <v>28</v>
      </c>
      <c r="AH34" s="42" t="s">
        <v>233</v>
      </c>
      <c r="AI34" s="51" t="s">
        <v>237</v>
      </c>
      <c r="AJ34" s="42">
        <v>2.6</v>
      </c>
      <c r="AK34" s="44" t="s">
        <v>238</v>
      </c>
    </row>
    <row r="35" spans="1:37" ht="27" customHeight="1" x14ac:dyDescent="0.45">
      <c r="A35" s="36">
        <f>A34</f>
        <v>44477</v>
      </c>
      <c r="B35" s="37" t="s">
        <v>28</v>
      </c>
      <c r="C35" s="27"/>
      <c r="D35" s="25"/>
      <c r="E35" s="23"/>
      <c r="F35" s="39"/>
      <c r="G35" s="25"/>
      <c r="H35" s="29"/>
      <c r="I35" s="26"/>
      <c r="J35" s="27" t="s">
        <v>339</v>
      </c>
      <c r="K35" s="25">
        <v>1</v>
      </c>
      <c r="L35" s="23">
        <v>2</v>
      </c>
      <c r="M35" s="38">
        <f>F23</f>
        <v>2.61</v>
      </c>
      <c r="N35" s="25" t="s">
        <v>338</v>
      </c>
      <c r="O35" s="29">
        <v>60</v>
      </c>
      <c r="P35" s="26">
        <f t="shared" si="18"/>
        <v>120</v>
      </c>
      <c r="Q35" s="27"/>
      <c r="R35" s="25"/>
      <c r="S35" s="39"/>
      <c r="T35" s="38"/>
      <c r="U35" s="25"/>
      <c r="V35" s="29"/>
      <c r="W35" s="26">
        <f t="shared" si="19"/>
        <v>0</v>
      </c>
      <c r="X35" s="48" t="s">
        <v>144</v>
      </c>
      <c r="Y35" s="25"/>
      <c r="Z35" s="23">
        <v>3</v>
      </c>
      <c r="AA35" s="38"/>
      <c r="AB35" s="26" t="s">
        <v>100</v>
      </c>
      <c r="AC35" s="29">
        <v>65</v>
      </c>
      <c r="AD35" s="26">
        <f t="shared" si="20"/>
        <v>195</v>
      </c>
      <c r="AE35" s="20"/>
      <c r="AF35" s="41" t="s">
        <v>239</v>
      </c>
      <c r="AG35" s="41">
        <f>AJ33*15+AJ36*5+AJ38*15</f>
        <v>85</v>
      </c>
      <c r="AH35" s="42" t="s">
        <v>233</v>
      </c>
      <c r="AI35" s="41" t="s">
        <v>240</v>
      </c>
      <c r="AJ35" s="42">
        <v>3</v>
      </c>
      <c r="AK35" s="45" t="s">
        <v>241</v>
      </c>
    </row>
    <row r="36" spans="1:37" ht="27" customHeight="1" x14ac:dyDescent="0.45">
      <c r="A36" s="36"/>
      <c r="B36" s="37" t="s">
        <v>33</v>
      </c>
      <c r="C36" s="27"/>
      <c r="D36" s="25"/>
      <c r="E36" s="23"/>
      <c r="F36" s="39"/>
      <c r="G36" s="25"/>
      <c r="H36" s="29"/>
      <c r="I36" s="26"/>
      <c r="J36" s="27" t="s">
        <v>340</v>
      </c>
      <c r="K36" s="25"/>
      <c r="L36" s="23">
        <v>3</v>
      </c>
      <c r="M36" s="38"/>
      <c r="N36" s="25" t="s">
        <v>338</v>
      </c>
      <c r="O36" s="29">
        <v>150</v>
      </c>
      <c r="P36" s="26">
        <f t="shared" si="18"/>
        <v>450</v>
      </c>
      <c r="Q36" s="27"/>
      <c r="R36" s="25"/>
      <c r="S36" s="39"/>
      <c r="T36" s="38"/>
      <c r="U36" s="25"/>
      <c r="V36" s="29"/>
      <c r="W36" s="26">
        <f t="shared" si="19"/>
        <v>0</v>
      </c>
      <c r="X36" s="48" t="s">
        <v>145</v>
      </c>
      <c r="Y36" s="25"/>
      <c r="Z36" s="23">
        <v>1</v>
      </c>
      <c r="AA36" s="38"/>
      <c r="AB36" s="26" t="s">
        <v>100</v>
      </c>
      <c r="AC36" s="29">
        <v>35</v>
      </c>
      <c r="AD36" s="26">
        <f t="shared" si="20"/>
        <v>35</v>
      </c>
      <c r="AE36" s="20"/>
      <c r="AF36" s="41"/>
      <c r="AG36" s="46"/>
      <c r="AH36" s="42"/>
      <c r="AI36" s="41" t="s">
        <v>242</v>
      </c>
      <c r="AJ36" s="42">
        <v>2</v>
      </c>
      <c r="AK36" s="44">
        <v>2</v>
      </c>
    </row>
    <row r="37" spans="1:37" ht="27" customHeight="1" x14ac:dyDescent="0.45">
      <c r="A37" s="36"/>
      <c r="B37" s="37"/>
      <c r="C37" s="27"/>
      <c r="D37" s="25"/>
      <c r="E37" s="39"/>
      <c r="F37" s="39"/>
      <c r="G37" s="25"/>
      <c r="H37" s="29"/>
      <c r="I37" s="26"/>
      <c r="J37" s="27" t="s">
        <v>341</v>
      </c>
      <c r="K37" s="25"/>
      <c r="L37" s="23">
        <v>2</v>
      </c>
      <c r="M37" s="38"/>
      <c r="N37" s="25" t="s">
        <v>338</v>
      </c>
      <c r="O37" s="29">
        <v>35</v>
      </c>
      <c r="P37" s="26">
        <f t="shared" si="18"/>
        <v>70</v>
      </c>
      <c r="Q37" s="27"/>
      <c r="R37" s="25"/>
      <c r="S37" s="39"/>
      <c r="T37" s="38"/>
      <c r="U37" s="25"/>
      <c r="V37" s="29"/>
      <c r="W37" s="26">
        <f t="shared" si="19"/>
        <v>0</v>
      </c>
      <c r="X37" s="48" t="s">
        <v>38</v>
      </c>
      <c r="Y37" s="25"/>
      <c r="Z37" s="23">
        <v>2</v>
      </c>
      <c r="AA37" s="38"/>
      <c r="AB37" s="26" t="s">
        <v>4</v>
      </c>
      <c r="AC37" s="29">
        <v>65</v>
      </c>
      <c r="AD37" s="26">
        <f t="shared" si="20"/>
        <v>130</v>
      </c>
      <c r="AE37" s="20"/>
      <c r="AF37" s="41"/>
      <c r="AG37" s="46"/>
      <c r="AH37" s="42"/>
      <c r="AI37" s="41"/>
      <c r="AJ37" s="42"/>
      <c r="AK37" s="44"/>
    </row>
    <row r="38" spans="1:37" ht="27" customHeight="1" thickBot="1" x14ac:dyDescent="0.5">
      <c r="A38" s="79"/>
      <c r="B38" s="53"/>
      <c r="C38" s="54"/>
      <c r="D38" s="55"/>
      <c r="E38" s="56"/>
      <c r="F38" s="57"/>
      <c r="G38" s="55"/>
      <c r="H38" s="54"/>
      <c r="I38" s="58">
        <f t="shared" ref="I38" si="21">E38*H38</f>
        <v>0</v>
      </c>
      <c r="J38" s="62" t="s">
        <v>342</v>
      </c>
      <c r="K38" s="55"/>
      <c r="L38" s="57"/>
      <c r="M38" s="63"/>
      <c r="N38" s="55"/>
      <c r="O38" s="54"/>
      <c r="P38" s="58">
        <f t="shared" si="18"/>
        <v>0</v>
      </c>
      <c r="Q38" s="62"/>
      <c r="R38" s="55"/>
      <c r="S38" s="57"/>
      <c r="T38" s="63"/>
      <c r="U38" s="55"/>
      <c r="V38" s="54"/>
      <c r="W38" s="58">
        <f t="shared" si="19"/>
        <v>0</v>
      </c>
      <c r="X38" s="64"/>
      <c r="Y38" s="55"/>
      <c r="Z38" s="56"/>
      <c r="AA38" s="63"/>
      <c r="AB38" s="58"/>
      <c r="AC38" s="54"/>
      <c r="AD38" s="58">
        <f t="shared" si="20"/>
        <v>0</v>
      </c>
      <c r="AE38" s="65"/>
      <c r="AF38" s="80"/>
      <c r="AG38" s="67"/>
      <c r="AH38" s="68"/>
      <c r="AI38" s="80" t="s">
        <v>243</v>
      </c>
      <c r="AJ38" s="68">
        <v>0</v>
      </c>
      <c r="AK38" s="81">
        <v>1</v>
      </c>
    </row>
    <row r="39" spans="1:37" ht="32.25" x14ac:dyDescent="0.45">
      <c r="A39" s="82"/>
      <c r="B39" s="82"/>
      <c r="C39" s="83"/>
      <c r="D39" s="83"/>
      <c r="F39" s="39"/>
      <c r="G39" s="85"/>
      <c r="H39" s="83"/>
      <c r="I39" s="83">
        <f>SUM(I5:I38)</f>
        <v>15566</v>
      </c>
      <c r="J39" s="83"/>
      <c r="K39" s="83"/>
      <c r="L39" s="83"/>
      <c r="M39" s="25"/>
      <c r="N39" s="85"/>
      <c r="O39" s="83"/>
      <c r="P39" s="83">
        <f>SUM(P5:P38)</f>
        <v>5485</v>
      </c>
      <c r="Q39" s="83"/>
      <c r="R39" s="83"/>
      <c r="S39" s="83"/>
      <c r="T39" s="25"/>
      <c r="U39" s="85"/>
      <c r="V39" s="83"/>
      <c r="W39" s="83">
        <f>SUM(W5:W38)</f>
        <v>5817.5</v>
      </c>
      <c r="X39" s="83"/>
      <c r="Y39" s="83"/>
      <c r="Z39" s="83"/>
      <c r="AA39" s="25"/>
      <c r="AB39" s="85"/>
      <c r="AC39" s="83"/>
      <c r="AD39" s="83">
        <f>SUM(AD5:AD38)</f>
        <v>3115</v>
      </c>
      <c r="AE39" s="86">
        <f>(SUM(A39:AD39)+P2*E2*6)/K2/E2</f>
        <v>25.375862068965517</v>
      </c>
      <c r="AF39" s="87"/>
      <c r="AG39" s="88"/>
      <c r="AH39" s="88"/>
      <c r="AI39" s="88"/>
      <c r="AJ39" s="88"/>
      <c r="AK39" s="88"/>
    </row>
    <row r="40" spans="1:37" ht="32.25" x14ac:dyDescent="0.45">
      <c r="A40" s="171"/>
      <c r="B40" s="171"/>
      <c r="C40" s="89"/>
      <c r="D40" s="89"/>
      <c r="F40" s="90"/>
      <c r="G40" s="172"/>
      <c r="H40" s="172"/>
      <c r="I40" s="172"/>
      <c r="J40" s="172"/>
      <c r="K40" s="172"/>
      <c r="L40" s="91"/>
      <c r="M40" s="89"/>
      <c r="N40" s="173" t="s">
        <v>66</v>
      </c>
      <c r="O40" s="173"/>
      <c r="P40" s="173"/>
      <c r="Q40" s="173"/>
      <c r="R40" s="173"/>
      <c r="S40" s="173"/>
      <c r="T40" s="173"/>
      <c r="U40" s="173"/>
      <c r="V40" s="89"/>
      <c r="W40" s="89"/>
      <c r="X40" s="89" t="s">
        <v>65</v>
      </c>
      <c r="Y40" s="89"/>
      <c r="Z40" s="89"/>
      <c r="AA40" s="89"/>
      <c r="AB40" s="89"/>
      <c r="AC40" s="89"/>
      <c r="AD40" s="89"/>
      <c r="AE40" s="92" t="s">
        <v>69</v>
      </c>
      <c r="AG40" s="89"/>
    </row>
    <row r="43" spans="1:37" x14ac:dyDescent="0.45">
      <c r="V43" s="93"/>
      <c r="AF43" s="1"/>
    </row>
    <row r="44" spans="1:37" x14ac:dyDescent="0.45">
      <c r="V44" s="93"/>
      <c r="AF44" s="1"/>
    </row>
    <row r="45" spans="1:37" x14ac:dyDescent="0.45">
      <c r="V45" s="93"/>
      <c r="AF45" s="1"/>
    </row>
    <row r="46" spans="1:37" x14ac:dyDescent="0.45">
      <c r="V46" s="93"/>
      <c r="AF46" s="1"/>
    </row>
  </sheetData>
  <mergeCells count="34">
    <mergeCell ref="C4:I4"/>
    <mergeCell ref="J4:P4"/>
    <mergeCell ref="Q4:W4"/>
    <mergeCell ref="X4:AD4"/>
    <mergeCell ref="AI4:AJ4"/>
    <mergeCell ref="A1:AG1"/>
    <mergeCell ref="A2:C2"/>
    <mergeCell ref="H2:J2"/>
    <mergeCell ref="M2:O2"/>
    <mergeCell ref="AF3:AK3"/>
    <mergeCell ref="Z2:AK2"/>
    <mergeCell ref="C18:I18"/>
    <mergeCell ref="J18:P18"/>
    <mergeCell ref="Q18:W18"/>
    <mergeCell ref="X18:AD18"/>
    <mergeCell ref="AI18:AJ18"/>
    <mergeCell ref="C11:I11"/>
    <mergeCell ref="J11:P11"/>
    <mergeCell ref="Q11:W11"/>
    <mergeCell ref="X11:AD11"/>
    <mergeCell ref="AI11:AJ11"/>
    <mergeCell ref="X25:AD25"/>
    <mergeCell ref="AI25:AJ25"/>
    <mergeCell ref="C32:I32"/>
    <mergeCell ref="J32:P32"/>
    <mergeCell ref="Q32:W32"/>
    <mergeCell ref="X32:AD32"/>
    <mergeCell ref="AI32:AJ32"/>
    <mergeCell ref="A40:B40"/>
    <mergeCell ref="G40:K40"/>
    <mergeCell ref="N40:U40"/>
    <mergeCell ref="C25:I25"/>
    <mergeCell ref="J25:P25"/>
    <mergeCell ref="Q25:W25"/>
  </mergeCells>
  <phoneticPr fontId="4" type="noConversion"/>
  <printOptions horizontalCentered="1" verticalCentered="1"/>
  <pageMargins left="0" right="0" top="0" bottom="0" header="0.51181102362204722" footer="0.51181102362204722"/>
  <pageSetup paperSize="9" scale="53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99"/>
  </sheetPr>
  <dimension ref="A1:AK50"/>
  <sheetViews>
    <sheetView view="pageBreakPreview" zoomScale="50" zoomScaleNormal="55" zoomScaleSheetLayoutView="50" workbookViewId="0">
      <selection sqref="A1:AG1"/>
    </sheetView>
  </sheetViews>
  <sheetFormatPr defaultColWidth="9" defaultRowHeight="30" x14ac:dyDescent="0.45"/>
  <cols>
    <col min="1" max="1" width="18.375" style="1" customWidth="1"/>
    <col min="2" max="2" width="8.25" style="1" customWidth="1"/>
    <col min="3" max="3" width="28" style="1" customWidth="1"/>
    <col min="4" max="4" width="10.625" style="1" hidden="1" customWidth="1"/>
    <col min="5" max="5" width="9.25" style="84" customWidth="1"/>
    <col min="6" max="6" width="10.125" style="84" hidden="1" customWidth="1"/>
    <col min="7" max="7" width="8.5" style="1" customWidth="1"/>
    <col min="8" max="8" width="9" style="1" hidden="1" customWidth="1"/>
    <col min="9" max="9" width="11.875" style="1" hidden="1" customWidth="1"/>
    <col min="10" max="10" width="28.125" style="1" customWidth="1"/>
    <col min="11" max="11" width="8" style="1" hidden="1" customWidth="1"/>
    <col min="12" max="12" width="9" style="1"/>
    <col min="13" max="13" width="9" style="1" hidden="1" customWidth="1"/>
    <col min="14" max="14" width="9.625" style="1" customWidth="1"/>
    <col min="15" max="15" width="11" style="1" hidden="1" customWidth="1"/>
    <col min="16" max="16" width="11.875" style="1" hidden="1" customWidth="1"/>
    <col min="17" max="17" width="29.25" style="1" customWidth="1"/>
    <col min="18" max="18" width="9" style="1" hidden="1" customWidth="1"/>
    <col min="19" max="19" width="9.5" style="1" customWidth="1"/>
    <col min="20" max="20" width="9" style="1" hidden="1" customWidth="1"/>
    <col min="21" max="21" width="10.25" style="1" customWidth="1"/>
    <col min="22" max="22" width="9" style="1" hidden="1" customWidth="1"/>
    <col min="23" max="23" width="10.875" style="1" hidden="1" customWidth="1"/>
    <col min="24" max="24" width="27.75" style="1" customWidth="1"/>
    <col min="25" max="25" width="9" style="1" hidden="1" customWidth="1"/>
    <col min="26" max="26" width="9.375" style="1" customWidth="1"/>
    <col min="27" max="27" width="9" style="1" hidden="1" customWidth="1"/>
    <col min="28" max="28" width="9.875" style="1" customWidth="1"/>
    <col min="29" max="29" width="11.5" style="1" hidden="1" customWidth="1"/>
    <col min="30" max="30" width="11.25" style="1" hidden="1" customWidth="1"/>
    <col min="31" max="31" width="10.25" style="1" customWidth="1"/>
    <col min="32" max="32" width="9.25" style="93" customWidth="1"/>
    <col min="33" max="33" width="5.5" style="1" customWidth="1"/>
    <col min="34" max="34" width="5.125" style="1" customWidth="1"/>
    <col min="35" max="35" width="9.875" style="1" customWidth="1"/>
    <col min="36" max="36" width="5.875" style="1" customWidth="1"/>
    <col min="37" max="37" width="9.625" style="1" customWidth="1"/>
    <col min="38" max="16384" width="9" style="1"/>
  </cols>
  <sheetData>
    <row r="1" spans="1:37" ht="74.25" customHeight="1" x14ac:dyDescent="0.25">
      <c r="A1" s="179" t="s">
        <v>371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179"/>
      <c r="O1" s="179"/>
      <c r="P1" s="179"/>
      <c r="Q1" s="179"/>
      <c r="R1" s="179"/>
      <c r="S1" s="179"/>
      <c r="T1" s="179"/>
      <c r="U1" s="179"/>
      <c r="V1" s="179"/>
      <c r="W1" s="179"/>
      <c r="X1" s="179"/>
      <c r="Y1" s="179"/>
      <c r="Z1" s="179"/>
      <c r="AA1" s="179"/>
      <c r="AB1" s="179"/>
      <c r="AC1" s="179"/>
      <c r="AD1" s="179"/>
      <c r="AE1" s="179"/>
      <c r="AF1" s="179"/>
      <c r="AG1" s="179"/>
    </row>
    <row r="2" spans="1:37" ht="33" thickBot="1" x14ac:dyDescent="0.5">
      <c r="A2" s="180" t="s">
        <v>0</v>
      </c>
      <c r="B2" s="180"/>
      <c r="C2" s="180"/>
      <c r="D2" s="3">
        <v>100</v>
      </c>
      <c r="E2" s="4">
        <v>261</v>
      </c>
      <c r="F2" s="5">
        <f>E2/D2</f>
        <v>2.61</v>
      </c>
      <c r="H2" s="180" t="s">
        <v>5</v>
      </c>
      <c r="I2" s="180"/>
      <c r="J2" s="180"/>
      <c r="K2" s="6">
        <v>4</v>
      </c>
      <c r="L2" s="6"/>
      <c r="M2" s="180" t="s">
        <v>6</v>
      </c>
      <c r="N2" s="180"/>
      <c r="O2" s="180"/>
      <c r="P2" s="6">
        <v>2</v>
      </c>
      <c r="Q2" s="6"/>
      <c r="R2" s="6"/>
      <c r="S2" s="6"/>
      <c r="T2" s="6"/>
      <c r="U2" s="6"/>
      <c r="V2" s="6"/>
      <c r="W2" s="6"/>
      <c r="X2" s="6"/>
      <c r="Y2" s="6"/>
      <c r="Z2" s="184" t="s">
        <v>256</v>
      </c>
      <c r="AA2" s="184"/>
      <c r="AB2" s="184"/>
      <c r="AC2" s="184"/>
      <c r="AD2" s="184"/>
      <c r="AE2" s="184"/>
      <c r="AF2" s="184"/>
      <c r="AG2" s="184"/>
      <c r="AH2" s="184"/>
      <c r="AI2" s="184"/>
      <c r="AJ2" s="184"/>
      <c r="AK2" s="184"/>
    </row>
    <row r="3" spans="1:37" ht="33" thickBot="1" x14ac:dyDescent="0.5">
      <c r="A3" s="7" t="s">
        <v>7</v>
      </c>
      <c r="B3" s="8"/>
      <c r="C3" s="9" t="s">
        <v>8</v>
      </c>
      <c r="D3" s="8" t="s">
        <v>9</v>
      </c>
      <c r="E3" s="10"/>
      <c r="F3" s="10"/>
      <c r="G3" s="8" t="s">
        <v>10</v>
      </c>
      <c r="H3" s="9" t="s">
        <v>11</v>
      </c>
      <c r="I3" s="8" t="s">
        <v>12</v>
      </c>
      <c r="J3" s="9" t="s">
        <v>8</v>
      </c>
      <c r="K3" s="8" t="s">
        <v>9</v>
      </c>
      <c r="L3" s="8"/>
      <c r="M3" s="8"/>
      <c r="N3" s="8" t="s">
        <v>10</v>
      </c>
      <c r="O3" s="9" t="s">
        <v>11</v>
      </c>
      <c r="P3" s="11" t="s">
        <v>12</v>
      </c>
      <c r="Q3" s="9" t="s">
        <v>8</v>
      </c>
      <c r="R3" s="8" t="s">
        <v>9</v>
      </c>
      <c r="S3" s="8"/>
      <c r="T3" s="8"/>
      <c r="U3" s="8" t="s">
        <v>10</v>
      </c>
      <c r="V3" s="9" t="s">
        <v>11</v>
      </c>
      <c r="W3" s="8" t="s">
        <v>12</v>
      </c>
      <c r="X3" s="12" t="s">
        <v>8</v>
      </c>
      <c r="Y3" s="8" t="s">
        <v>9</v>
      </c>
      <c r="Z3" s="8"/>
      <c r="AA3" s="8"/>
      <c r="AB3" s="8" t="s">
        <v>10</v>
      </c>
      <c r="AC3" s="9" t="s">
        <v>11</v>
      </c>
      <c r="AD3" s="11" t="s">
        <v>12</v>
      </c>
      <c r="AE3" s="13"/>
      <c r="AF3" s="181" t="s">
        <v>13</v>
      </c>
      <c r="AG3" s="182"/>
      <c r="AH3" s="182"/>
      <c r="AI3" s="182"/>
      <c r="AJ3" s="182"/>
      <c r="AK3" s="183"/>
    </row>
    <row r="4" spans="1:37" ht="27" customHeight="1" x14ac:dyDescent="0.45">
      <c r="A4" s="14"/>
      <c r="B4" s="94"/>
      <c r="C4" s="176"/>
      <c r="D4" s="174"/>
      <c r="E4" s="174"/>
      <c r="F4" s="174"/>
      <c r="G4" s="174"/>
      <c r="H4" s="174"/>
      <c r="I4" s="175"/>
      <c r="J4" s="177"/>
      <c r="K4" s="177"/>
      <c r="L4" s="177"/>
      <c r="M4" s="177"/>
      <c r="N4" s="177"/>
      <c r="O4" s="177"/>
      <c r="P4" s="177"/>
      <c r="Q4" s="176"/>
      <c r="R4" s="174"/>
      <c r="S4" s="174"/>
      <c r="T4" s="174"/>
      <c r="U4" s="174"/>
      <c r="V4" s="174"/>
      <c r="W4" s="175"/>
      <c r="X4" s="177"/>
      <c r="Y4" s="177"/>
      <c r="Z4" s="177"/>
      <c r="AA4" s="177"/>
      <c r="AB4" s="177"/>
      <c r="AC4" s="177"/>
      <c r="AD4" s="176"/>
      <c r="AE4" s="13"/>
      <c r="AF4" s="15"/>
      <c r="AG4" s="16"/>
      <c r="AH4" s="17"/>
      <c r="AI4" s="178"/>
      <c r="AJ4" s="178"/>
      <c r="AK4" s="18"/>
    </row>
    <row r="5" spans="1:37" ht="27" customHeight="1" x14ac:dyDescent="0.45">
      <c r="A5" s="19">
        <v>44480</v>
      </c>
      <c r="B5" s="95"/>
      <c r="C5" s="30"/>
      <c r="D5" s="22"/>
      <c r="E5" s="23"/>
      <c r="F5" s="39"/>
      <c r="G5" s="25"/>
      <c r="H5" s="29"/>
      <c r="I5" s="26"/>
      <c r="J5" s="30"/>
      <c r="K5" s="22"/>
      <c r="L5" s="23"/>
      <c r="M5" s="24"/>
      <c r="N5" s="22"/>
      <c r="O5" s="21"/>
      <c r="P5" s="26"/>
      <c r="Q5" s="30"/>
      <c r="R5" s="22"/>
      <c r="S5" s="23"/>
      <c r="T5" s="24"/>
      <c r="U5" s="22"/>
      <c r="V5" s="21"/>
      <c r="W5" s="26"/>
      <c r="X5" s="30"/>
      <c r="Y5" s="22"/>
      <c r="Z5" s="23"/>
      <c r="AA5" s="24"/>
      <c r="AB5" s="22"/>
      <c r="AC5" s="21"/>
      <c r="AD5" s="26"/>
      <c r="AE5" s="20"/>
      <c r="AF5" s="31"/>
      <c r="AG5" s="32"/>
      <c r="AH5" s="33"/>
      <c r="AI5" s="34"/>
      <c r="AJ5" s="50"/>
      <c r="AK5" s="73"/>
    </row>
    <row r="6" spans="1:37" ht="27" customHeight="1" x14ac:dyDescent="0.45">
      <c r="A6" s="36">
        <v>40945</v>
      </c>
      <c r="B6" s="96"/>
      <c r="C6" s="27"/>
      <c r="D6" s="25"/>
      <c r="E6" s="23"/>
      <c r="F6" s="39"/>
      <c r="G6" s="25"/>
      <c r="H6" s="29"/>
      <c r="I6" s="26"/>
      <c r="J6" s="27"/>
      <c r="K6" s="25"/>
      <c r="L6" s="23"/>
      <c r="M6" s="38"/>
      <c r="N6" s="25"/>
      <c r="O6" s="29"/>
      <c r="P6" s="26"/>
      <c r="Q6" s="27"/>
      <c r="R6" s="25"/>
      <c r="S6" s="39"/>
      <c r="T6" s="38"/>
      <c r="U6" s="25"/>
      <c r="V6" s="29"/>
      <c r="W6" s="26"/>
      <c r="X6" s="27"/>
      <c r="Y6" s="25"/>
      <c r="Z6" s="23"/>
      <c r="AA6" s="38"/>
      <c r="AB6" s="25"/>
      <c r="AC6" s="29"/>
      <c r="AD6" s="26"/>
      <c r="AE6" s="20"/>
      <c r="AF6" s="40"/>
      <c r="AG6" s="41"/>
      <c r="AH6" s="42"/>
      <c r="AI6" s="43"/>
      <c r="AJ6" s="51"/>
      <c r="AK6" s="74"/>
    </row>
    <row r="7" spans="1:37" ht="27" customHeight="1" x14ac:dyDescent="0.45">
      <c r="A7" s="36"/>
      <c r="B7" s="96"/>
      <c r="C7" s="27"/>
      <c r="D7" s="25"/>
      <c r="E7" s="23"/>
      <c r="F7" s="39"/>
      <c r="G7" s="25"/>
      <c r="H7" s="29"/>
      <c r="I7" s="26"/>
      <c r="J7" s="27"/>
      <c r="K7" s="25"/>
      <c r="L7" s="23"/>
      <c r="M7" s="38"/>
      <c r="N7" s="25"/>
      <c r="O7" s="29"/>
      <c r="P7" s="26"/>
      <c r="Q7" s="27"/>
      <c r="R7" s="25"/>
      <c r="S7" s="23"/>
      <c r="T7" s="38"/>
      <c r="U7" s="25"/>
      <c r="V7" s="29"/>
      <c r="W7" s="26"/>
      <c r="X7" s="27"/>
      <c r="Y7" s="25"/>
      <c r="Z7" s="23"/>
      <c r="AA7" s="38"/>
      <c r="AB7" s="25"/>
      <c r="AC7" s="29"/>
      <c r="AD7" s="26"/>
      <c r="AE7" s="20"/>
      <c r="AF7" s="40"/>
      <c r="AG7" s="41"/>
      <c r="AH7" s="42"/>
      <c r="AI7" s="40"/>
      <c r="AJ7" s="51"/>
      <c r="AK7" s="75"/>
    </row>
    <row r="8" spans="1:37" ht="27" customHeight="1" x14ac:dyDescent="0.45">
      <c r="A8" s="36"/>
      <c r="B8" s="96"/>
      <c r="C8" s="27"/>
      <c r="D8" s="25"/>
      <c r="E8" s="23"/>
      <c r="F8" s="39"/>
      <c r="H8" s="29"/>
      <c r="I8" s="26"/>
      <c r="J8" s="27"/>
      <c r="K8" s="25"/>
      <c r="L8" s="39"/>
      <c r="M8" s="38"/>
      <c r="N8" s="25"/>
      <c r="O8" s="29"/>
      <c r="P8" s="26"/>
      <c r="Q8" s="27"/>
      <c r="R8" s="25"/>
      <c r="S8" s="39"/>
      <c r="T8" s="38"/>
      <c r="U8" s="25"/>
      <c r="V8" s="29"/>
      <c r="W8" s="26"/>
      <c r="X8" s="27"/>
      <c r="Y8" s="25"/>
      <c r="Z8" s="23"/>
      <c r="AA8" s="38"/>
      <c r="AB8" s="26"/>
      <c r="AC8" s="29"/>
      <c r="AD8" s="26"/>
      <c r="AE8" s="20"/>
      <c r="AF8" s="40"/>
      <c r="AG8" s="46"/>
      <c r="AH8" s="42"/>
      <c r="AI8" s="40"/>
      <c r="AJ8" s="51"/>
      <c r="AK8" s="74"/>
    </row>
    <row r="9" spans="1:37" ht="27" customHeight="1" x14ac:dyDescent="0.45">
      <c r="A9" s="36"/>
      <c r="B9" s="96"/>
      <c r="C9" s="27"/>
      <c r="D9" s="25"/>
      <c r="E9" s="39"/>
      <c r="F9" s="39"/>
      <c r="G9" s="25"/>
      <c r="H9" s="29"/>
      <c r="I9" s="26"/>
      <c r="J9" s="27"/>
      <c r="K9" s="29"/>
      <c r="L9" s="29"/>
      <c r="M9" s="29"/>
      <c r="N9" s="29"/>
      <c r="O9" s="29"/>
      <c r="P9" s="26"/>
      <c r="Q9" s="27"/>
      <c r="R9" s="29"/>
      <c r="S9" s="29"/>
      <c r="T9" s="38"/>
      <c r="U9" s="25"/>
      <c r="V9" s="29"/>
      <c r="W9" s="26"/>
      <c r="X9" s="27"/>
      <c r="Y9" s="25"/>
      <c r="Z9" s="23"/>
      <c r="AA9" s="39"/>
      <c r="AB9" s="26"/>
      <c r="AC9" s="29"/>
      <c r="AD9" s="26"/>
      <c r="AE9" s="20"/>
      <c r="AF9" s="40"/>
      <c r="AG9" s="46"/>
      <c r="AH9" s="42"/>
      <c r="AI9" s="40"/>
      <c r="AJ9" s="51"/>
      <c r="AK9" s="75"/>
    </row>
    <row r="10" spans="1:37" ht="27" customHeight="1" thickBot="1" x14ac:dyDescent="0.5">
      <c r="A10" s="79"/>
      <c r="B10" s="97"/>
      <c r="C10" s="62"/>
      <c r="D10" s="55"/>
      <c r="E10" s="57"/>
      <c r="F10" s="57"/>
      <c r="G10" s="25"/>
      <c r="H10" s="54"/>
      <c r="I10" s="58"/>
      <c r="J10" s="62"/>
      <c r="K10" s="55"/>
      <c r="L10" s="56"/>
      <c r="M10" s="63"/>
      <c r="N10" s="55"/>
      <c r="O10" s="54"/>
      <c r="P10" s="26"/>
      <c r="Q10" s="62"/>
      <c r="R10" s="55"/>
      <c r="S10" s="57"/>
      <c r="T10" s="63"/>
      <c r="U10" s="25"/>
      <c r="V10" s="54"/>
      <c r="W10" s="58"/>
      <c r="X10" s="64"/>
      <c r="Y10" s="55"/>
      <c r="Z10" s="57"/>
      <c r="AA10" s="63"/>
      <c r="AB10" s="55"/>
      <c r="AC10" s="54"/>
      <c r="AD10" s="58"/>
      <c r="AE10" s="65"/>
      <c r="AF10" s="66"/>
      <c r="AG10" s="67"/>
      <c r="AH10" s="68"/>
      <c r="AI10" s="66"/>
      <c r="AJ10" s="98"/>
      <c r="AK10" s="69"/>
    </row>
    <row r="11" spans="1:37" ht="27" customHeight="1" x14ac:dyDescent="0.45">
      <c r="A11" s="47"/>
      <c r="B11" s="99"/>
      <c r="C11" s="177" t="s">
        <v>251</v>
      </c>
      <c r="D11" s="177"/>
      <c r="E11" s="177"/>
      <c r="F11" s="177"/>
      <c r="G11" s="177"/>
      <c r="H11" s="177"/>
      <c r="I11" s="177"/>
      <c r="J11" s="176" t="s">
        <v>177</v>
      </c>
      <c r="K11" s="174"/>
      <c r="L11" s="174"/>
      <c r="M11" s="174"/>
      <c r="N11" s="174"/>
      <c r="O11" s="174"/>
      <c r="P11" s="175"/>
      <c r="Q11" s="177" t="s">
        <v>108</v>
      </c>
      <c r="R11" s="177"/>
      <c r="S11" s="177"/>
      <c r="T11" s="177"/>
      <c r="U11" s="185"/>
      <c r="V11" s="177"/>
      <c r="W11" s="177"/>
      <c r="X11" s="185" t="s">
        <v>184</v>
      </c>
      <c r="Y11" s="185"/>
      <c r="Z11" s="185"/>
      <c r="AA11" s="185"/>
      <c r="AB11" s="185"/>
      <c r="AC11" s="185"/>
      <c r="AD11" s="187"/>
      <c r="AE11" s="20"/>
      <c r="AF11" s="100" t="s">
        <v>14</v>
      </c>
      <c r="AG11" s="101">
        <f>AJ12*68+AJ13*73+AJ14*45+AJ15*24+AJ16*60</f>
        <v>790</v>
      </c>
      <c r="AH11" s="102" t="s">
        <v>15</v>
      </c>
      <c r="AI11" s="186" t="s">
        <v>16</v>
      </c>
      <c r="AJ11" s="186"/>
      <c r="AK11" s="103" t="s">
        <v>17</v>
      </c>
    </row>
    <row r="12" spans="1:37" ht="27" customHeight="1" x14ac:dyDescent="0.45">
      <c r="A12" s="47"/>
      <c r="B12" s="96"/>
      <c r="C12" s="27" t="s">
        <v>45</v>
      </c>
      <c r="D12" s="25">
        <v>275</v>
      </c>
      <c r="E12" s="23">
        <v>21</v>
      </c>
      <c r="F12" s="39">
        <f>F2</f>
        <v>2.61</v>
      </c>
      <c r="G12" s="25" t="s">
        <v>4</v>
      </c>
      <c r="H12" s="29">
        <v>120</v>
      </c>
      <c r="I12" s="26">
        <f>E12*H12</f>
        <v>2520</v>
      </c>
      <c r="J12" s="27" t="s">
        <v>53</v>
      </c>
      <c r="K12" s="25">
        <v>1</v>
      </c>
      <c r="L12" s="23">
        <v>12</v>
      </c>
      <c r="M12" s="38" t="e">
        <f>#REF!</f>
        <v>#REF!</v>
      </c>
      <c r="N12" s="25" t="s">
        <v>100</v>
      </c>
      <c r="O12" s="21">
        <v>35</v>
      </c>
      <c r="P12" s="26">
        <f>L12*O12</f>
        <v>420</v>
      </c>
      <c r="Q12" s="27" t="s">
        <v>154</v>
      </c>
      <c r="R12" s="25">
        <v>7.5</v>
      </c>
      <c r="S12" s="23">
        <v>19</v>
      </c>
      <c r="T12" s="38" t="e">
        <f>#REF!</f>
        <v>#REF!</v>
      </c>
      <c r="U12" s="22" t="s">
        <v>100</v>
      </c>
      <c r="V12" s="29">
        <v>35</v>
      </c>
      <c r="W12" s="26">
        <f>S12*V12</f>
        <v>665</v>
      </c>
      <c r="X12" s="30" t="s">
        <v>185</v>
      </c>
      <c r="Y12" s="22">
        <v>3</v>
      </c>
      <c r="Z12" s="104">
        <v>10</v>
      </c>
      <c r="AA12" s="24" t="e">
        <f>#REF!</f>
        <v>#REF!</v>
      </c>
      <c r="AB12" s="22" t="s">
        <v>171</v>
      </c>
      <c r="AC12" s="21">
        <v>85</v>
      </c>
      <c r="AD12" s="105">
        <f>AC12*Z12</f>
        <v>850</v>
      </c>
      <c r="AE12" s="20"/>
      <c r="AF12" s="31" t="s">
        <v>20</v>
      </c>
      <c r="AG12" s="32">
        <f>AJ12*2+AJ15*1+AJ13*7</f>
        <v>32.5</v>
      </c>
      <c r="AH12" s="33" t="s">
        <v>21</v>
      </c>
      <c r="AI12" s="34" t="s">
        <v>22</v>
      </c>
      <c r="AJ12" s="33">
        <v>5</v>
      </c>
      <c r="AK12" s="73" t="s">
        <v>235</v>
      </c>
    </row>
    <row r="13" spans="1:37" ht="27" customHeight="1" x14ac:dyDescent="0.45">
      <c r="A13" s="19">
        <f>A5+1</f>
        <v>44481</v>
      </c>
      <c r="B13" s="96" t="s">
        <v>104</v>
      </c>
      <c r="C13" s="27" t="s">
        <v>39</v>
      </c>
      <c r="D13" s="25"/>
      <c r="E13" s="23">
        <v>6</v>
      </c>
      <c r="F13" s="39"/>
      <c r="G13" s="25" t="s">
        <v>4</v>
      </c>
      <c r="H13" s="29">
        <v>60</v>
      </c>
      <c r="I13" s="26">
        <f t="shared" ref="I13:I17" si="0">E13*H13</f>
        <v>360</v>
      </c>
      <c r="J13" s="27" t="s">
        <v>178</v>
      </c>
      <c r="K13" s="25">
        <v>6</v>
      </c>
      <c r="L13" s="23">
        <v>3</v>
      </c>
      <c r="M13" s="38" t="e">
        <f>#REF!</f>
        <v>#REF!</v>
      </c>
      <c r="N13" s="25" t="s">
        <v>100</v>
      </c>
      <c r="O13" s="29">
        <v>150</v>
      </c>
      <c r="P13" s="26">
        <f>L13*O13</f>
        <v>450</v>
      </c>
      <c r="Q13" s="27" t="s">
        <v>134</v>
      </c>
      <c r="R13" s="25">
        <v>0.5</v>
      </c>
      <c r="S13" s="23">
        <v>1</v>
      </c>
      <c r="T13" s="38" t="e">
        <f>#REF!</f>
        <v>#REF!</v>
      </c>
      <c r="U13" s="25" t="s">
        <v>29</v>
      </c>
      <c r="V13" s="29">
        <v>100</v>
      </c>
      <c r="W13" s="26">
        <f t="shared" ref="W13" si="1">S13*V13</f>
        <v>100</v>
      </c>
      <c r="X13" s="27" t="s">
        <v>186</v>
      </c>
      <c r="Y13" s="25">
        <v>0.5</v>
      </c>
      <c r="Z13" s="23">
        <v>3</v>
      </c>
      <c r="AA13" s="38" t="e">
        <f>#REF!</f>
        <v>#REF!</v>
      </c>
      <c r="AB13" s="25" t="s">
        <v>171</v>
      </c>
      <c r="AC13" s="29">
        <v>65</v>
      </c>
      <c r="AD13" s="26">
        <f>AC13*Z13</f>
        <v>195</v>
      </c>
      <c r="AE13" s="20"/>
      <c r="AF13" s="40" t="s">
        <v>26</v>
      </c>
      <c r="AG13" s="41">
        <f>AJ13*5+AJ14*5</f>
        <v>30</v>
      </c>
      <c r="AH13" s="42" t="s">
        <v>21</v>
      </c>
      <c r="AI13" s="43" t="s">
        <v>27</v>
      </c>
      <c r="AJ13" s="42">
        <v>3</v>
      </c>
      <c r="AK13" s="74" t="s">
        <v>238</v>
      </c>
    </row>
    <row r="14" spans="1:37" ht="27" customHeight="1" x14ac:dyDescent="0.45">
      <c r="A14" s="36">
        <f>A13</f>
        <v>44481</v>
      </c>
      <c r="B14" s="96" t="s">
        <v>105</v>
      </c>
      <c r="C14" s="27" t="s">
        <v>252</v>
      </c>
      <c r="D14" s="25"/>
      <c r="E14" s="23">
        <v>1</v>
      </c>
      <c r="F14" s="39"/>
      <c r="G14" s="25" t="s">
        <v>255</v>
      </c>
      <c r="H14" s="29">
        <v>120</v>
      </c>
      <c r="I14" s="26">
        <f t="shared" si="0"/>
        <v>120</v>
      </c>
      <c r="J14" s="27" t="s">
        <v>179</v>
      </c>
      <c r="K14" s="25">
        <v>0.3</v>
      </c>
      <c r="L14" s="23">
        <v>3</v>
      </c>
      <c r="M14" s="38" t="e">
        <f>#REF!</f>
        <v>#REF!</v>
      </c>
      <c r="N14" s="25" t="s">
        <v>100</v>
      </c>
      <c r="O14" s="29">
        <v>50</v>
      </c>
      <c r="P14" s="26">
        <f>L14*O14</f>
        <v>150</v>
      </c>
      <c r="Q14" s="27"/>
      <c r="R14" s="25"/>
      <c r="S14" s="39"/>
      <c r="T14" s="38"/>
      <c r="U14" s="25"/>
      <c r="V14" s="29"/>
      <c r="W14" s="26"/>
      <c r="X14" s="27" t="s">
        <v>187</v>
      </c>
      <c r="Y14" s="25">
        <v>0.5</v>
      </c>
      <c r="Z14" s="39">
        <v>0.5</v>
      </c>
      <c r="AA14" s="38" t="e">
        <f>#REF!</f>
        <v>#REF!</v>
      </c>
      <c r="AB14" s="25" t="s">
        <v>171</v>
      </c>
      <c r="AC14" s="29">
        <v>80</v>
      </c>
      <c r="AD14" s="26">
        <f>AC14*Z14</f>
        <v>40</v>
      </c>
      <c r="AE14" s="20" t="s">
        <v>36</v>
      </c>
      <c r="AF14" s="40" t="s">
        <v>31</v>
      </c>
      <c r="AG14" s="41">
        <f>AJ12*15+AJ15*5+AJ16*15</f>
        <v>97.5</v>
      </c>
      <c r="AH14" s="42" t="s">
        <v>21</v>
      </c>
      <c r="AI14" s="40" t="s">
        <v>32</v>
      </c>
      <c r="AJ14" s="42">
        <v>3</v>
      </c>
      <c r="AK14" s="75" t="s">
        <v>241</v>
      </c>
    </row>
    <row r="15" spans="1:37" ht="27" customHeight="1" x14ac:dyDescent="0.45">
      <c r="A15" s="36"/>
      <c r="B15" s="96" t="s">
        <v>153</v>
      </c>
      <c r="C15" s="27" t="s">
        <v>253</v>
      </c>
      <c r="D15" s="25"/>
      <c r="E15" s="23">
        <v>1</v>
      </c>
      <c r="F15" s="39"/>
      <c r="G15" s="25" t="s">
        <v>255</v>
      </c>
      <c r="H15" s="29">
        <v>60</v>
      </c>
      <c r="I15" s="26">
        <f t="shared" si="0"/>
        <v>60</v>
      </c>
      <c r="J15" s="27" t="s">
        <v>175</v>
      </c>
      <c r="K15" s="25"/>
      <c r="L15" s="23">
        <v>3</v>
      </c>
      <c r="M15" s="38"/>
      <c r="N15" s="25" t="s">
        <v>4</v>
      </c>
      <c r="O15" s="29">
        <v>100</v>
      </c>
      <c r="P15" s="26">
        <f>L15*O15</f>
        <v>300</v>
      </c>
      <c r="Q15" s="27"/>
      <c r="R15" s="23"/>
      <c r="S15" s="23"/>
      <c r="T15" s="38"/>
      <c r="U15" s="25"/>
      <c r="V15" s="29"/>
      <c r="W15" s="26"/>
      <c r="X15" s="27"/>
      <c r="Y15" s="25"/>
      <c r="Z15" s="23"/>
      <c r="AA15" s="38"/>
      <c r="AB15" s="25"/>
      <c r="AC15" s="29"/>
      <c r="AD15" s="26"/>
      <c r="AE15" s="20"/>
      <c r="AF15" s="40"/>
      <c r="AG15" s="46"/>
      <c r="AH15" s="42"/>
      <c r="AI15" s="40" t="s">
        <v>35</v>
      </c>
      <c r="AJ15" s="42">
        <v>1.5</v>
      </c>
      <c r="AK15" s="74">
        <v>2</v>
      </c>
    </row>
    <row r="16" spans="1:37" ht="27" customHeight="1" x14ac:dyDescent="0.45">
      <c r="A16" s="36"/>
      <c r="B16" s="37"/>
      <c r="C16" s="27" t="s">
        <v>254</v>
      </c>
      <c r="D16" s="25"/>
      <c r="E16" s="23">
        <v>1</v>
      </c>
      <c r="F16" s="39"/>
      <c r="G16" s="25" t="s">
        <v>255</v>
      </c>
      <c r="H16" s="29">
        <v>120</v>
      </c>
      <c r="I16" s="26">
        <f t="shared" si="0"/>
        <v>120</v>
      </c>
      <c r="J16" s="27"/>
      <c r="K16" s="25"/>
      <c r="L16" s="23"/>
      <c r="M16" s="38"/>
      <c r="N16" s="25"/>
      <c r="O16" s="29"/>
      <c r="P16" s="26"/>
      <c r="Q16" s="27"/>
      <c r="R16" s="29"/>
      <c r="S16" s="29"/>
      <c r="T16" s="29"/>
      <c r="U16" s="25"/>
      <c r="V16" s="29"/>
      <c r="W16" s="26"/>
      <c r="X16" s="27"/>
      <c r="Y16" s="106"/>
      <c r="Z16" s="39"/>
      <c r="AA16" s="38"/>
      <c r="AB16" s="25"/>
      <c r="AC16" s="29"/>
      <c r="AD16" s="26"/>
      <c r="AE16" s="20"/>
      <c r="AF16" s="40"/>
      <c r="AG16" s="46"/>
      <c r="AH16" s="42"/>
      <c r="AI16" s="40" t="s">
        <v>36</v>
      </c>
      <c r="AJ16" s="42">
        <v>1</v>
      </c>
      <c r="AK16" s="75">
        <v>1</v>
      </c>
    </row>
    <row r="17" spans="1:37" ht="27" customHeight="1" thickBot="1" x14ac:dyDescent="0.5">
      <c r="A17" s="36"/>
      <c r="B17" s="37"/>
      <c r="C17" s="62" t="s">
        <v>128</v>
      </c>
      <c r="D17" s="55"/>
      <c r="E17" s="56">
        <v>2</v>
      </c>
      <c r="F17" s="63"/>
      <c r="G17" s="55" t="s">
        <v>100</v>
      </c>
      <c r="H17" s="54">
        <v>50</v>
      </c>
      <c r="I17" s="26">
        <f t="shared" si="0"/>
        <v>100</v>
      </c>
      <c r="J17" s="62" t="s">
        <v>176</v>
      </c>
      <c r="K17" s="55"/>
      <c r="L17" s="56"/>
      <c r="M17" s="63"/>
      <c r="N17" s="55"/>
      <c r="O17" s="54"/>
      <c r="P17" s="58"/>
      <c r="Q17" s="27"/>
      <c r="R17" s="25"/>
      <c r="S17" s="23"/>
      <c r="T17" s="38"/>
      <c r="U17" s="25"/>
      <c r="V17" s="29"/>
      <c r="W17" s="26"/>
      <c r="X17" s="62"/>
      <c r="Y17" s="55"/>
      <c r="Z17" s="56"/>
      <c r="AA17" s="63"/>
      <c r="AB17" s="55"/>
      <c r="AC17" s="54"/>
      <c r="AD17" s="58"/>
      <c r="AE17" s="20"/>
      <c r="AF17" s="40"/>
      <c r="AG17" s="46"/>
      <c r="AH17" s="42"/>
      <c r="AI17" s="40"/>
      <c r="AJ17" s="42"/>
      <c r="AK17" s="107"/>
    </row>
    <row r="18" spans="1:37" ht="27" customHeight="1" x14ac:dyDescent="0.45">
      <c r="A18" s="70"/>
      <c r="B18" s="13"/>
      <c r="C18" s="188" t="s">
        <v>352</v>
      </c>
      <c r="D18" s="188"/>
      <c r="E18" s="188"/>
      <c r="F18" s="188"/>
      <c r="G18" s="188"/>
      <c r="H18" s="188"/>
      <c r="I18" s="188"/>
      <c r="J18" s="188" t="s">
        <v>352</v>
      </c>
      <c r="K18" s="188"/>
      <c r="L18" s="188"/>
      <c r="M18" s="188"/>
      <c r="N18" s="188"/>
      <c r="O18" s="188"/>
      <c r="P18" s="188"/>
      <c r="Q18" s="176" t="s">
        <v>92</v>
      </c>
      <c r="R18" s="174"/>
      <c r="S18" s="174"/>
      <c r="T18" s="174"/>
      <c r="U18" s="174"/>
      <c r="V18" s="174"/>
      <c r="W18" s="175"/>
      <c r="X18" s="177" t="s">
        <v>190</v>
      </c>
      <c r="Y18" s="177"/>
      <c r="Z18" s="177"/>
      <c r="AA18" s="177"/>
      <c r="AB18" s="177"/>
      <c r="AC18" s="177"/>
      <c r="AD18" s="177"/>
      <c r="AE18" s="13"/>
      <c r="AF18" s="15" t="s">
        <v>14</v>
      </c>
      <c r="AG18" s="16">
        <f>AJ19*68+AJ20*73+AJ21*45+AJ22*24+AJ23*60</f>
        <v>746.80000000000007</v>
      </c>
      <c r="AH18" s="17" t="s">
        <v>15</v>
      </c>
      <c r="AI18" s="178" t="s">
        <v>16</v>
      </c>
      <c r="AJ18" s="178"/>
      <c r="AK18" s="18" t="s">
        <v>17</v>
      </c>
    </row>
    <row r="19" spans="1:37" ht="27" customHeight="1" x14ac:dyDescent="0.45">
      <c r="A19" s="47"/>
      <c r="B19" s="99"/>
      <c r="C19" s="119" t="s">
        <v>353</v>
      </c>
      <c r="D19" s="120">
        <v>4</v>
      </c>
      <c r="E19" s="121"/>
      <c r="F19" s="122">
        <f>F2</f>
        <v>2.61</v>
      </c>
      <c r="G19" s="123"/>
      <c r="H19" s="119"/>
      <c r="I19" s="124">
        <f>H19*E19</f>
        <v>0</v>
      </c>
      <c r="J19" s="125"/>
      <c r="K19" s="123"/>
      <c r="L19" s="121"/>
      <c r="M19" s="126"/>
      <c r="N19" s="123"/>
      <c r="O19" s="127"/>
      <c r="P19" s="124"/>
      <c r="Q19" s="30" t="s">
        <v>40</v>
      </c>
      <c r="R19" s="22">
        <v>8</v>
      </c>
      <c r="S19" s="23">
        <v>19</v>
      </c>
      <c r="T19" s="24" t="e">
        <f>#REF!</f>
        <v>#REF!</v>
      </c>
      <c r="U19" s="22" t="s">
        <v>4</v>
      </c>
      <c r="V19" s="21">
        <v>35</v>
      </c>
      <c r="W19" s="105">
        <f>S19*V19</f>
        <v>665</v>
      </c>
      <c r="X19" s="48" t="s">
        <v>188</v>
      </c>
      <c r="Y19" s="25">
        <v>4</v>
      </c>
      <c r="Z19" s="23">
        <v>10</v>
      </c>
      <c r="AA19" s="24">
        <f>F16</f>
        <v>0</v>
      </c>
      <c r="AB19" s="25" t="s">
        <v>171</v>
      </c>
      <c r="AC19" s="29">
        <v>35</v>
      </c>
      <c r="AD19" s="26">
        <f>AC19*Z19</f>
        <v>350</v>
      </c>
      <c r="AE19" s="20"/>
      <c r="AF19" s="31" t="s">
        <v>20</v>
      </c>
      <c r="AG19" s="32">
        <f>AJ19*2+AJ22*1+AJ20*7</f>
        <v>32.200000000000003</v>
      </c>
      <c r="AH19" s="33" t="s">
        <v>21</v>
      </c>
      <c r="AI19" s="34" t="s">
        <v>22</v>
      </c>
      <c r="AJ19" s="33">
        <v>5.9</v>
      </c>
      <c r="AK19" s="73" t="s">
        <v>235</v>
      </c>
    </row>
    <row r="20" spans="1:37" ht="27" customHeight="1" x14ac:dyDescent="0.45">
      <c r="A20" s="19">
        <f>A13+1</f>
        <v>44482</v>
      </c>
      <c r="B20" s="95" t="s">
        <v>23</v>
      </c>
      <c r="C20" s="125" t="s">
        <v>354</v>
      </c>
      <c r="D20" s="123">
        <v>1</v>
      </c>
      <c r="E20" s="121">
        <v>21</v>
      </c>
      <c r="F20" s="128">
        <f>F2</f>
        <v>2.61</v>
      </c>
      <c r="G20" s="123" t="s">
        <v>68</v>
      </c>
      <c r="H20" s="125">
        <v>150</v>
      </c>
      <c r="I20" s="124">
        <f>E20*H20</f>
        <v>3150</v>
      </c>
      <c r="J20" s="125"/>
      <c r="K20" s="123"/>
      <c r="L20" s="121"/>
      <c r="M20" s="126"/>
      <c r="N20" s="123"/>
      <c r="O20" s="127"/>
      <c r="P20" s="124"/>
      <c r="Q20" s="27" t="s">
        <v>134</v>
      </c>
      <c r="R20" s="25">
        <v>0.5</v>
      </c>
      <c r="S20" s="23">
        <v>1</v>
      </c>
      <c r="T20" s="38" t="e">
        <f>#REF!</f>
        <v>#REF!</v>
      </c>
      <c r="U20" s="25" t="s">
        <v>29</v>
      </c>
      <c r="V20" s="29">
        <v>100</v>
      </c>
      <c r="W20" s="26">
        <f t="shared" ref="W20" si="2">S20*V20</f>
        <v>100</v>
      </c>
      <c r="X20" s="48" t="s">
        <v>34</v>
      </c>
      <c r="Y20" s="25">
        <v>1</v>
      </c>
      <c r="Z20" s="23">
        <v>3</v>
      </c>
      <c r="AA20" s="38">
        <f>F16</f>
        <v>0</v>
      </c>
      <c r="AB20" s="25" t="s">
        <v>171</v>
      </c>
      <c r="AC20" s="29">
        <v>65</v>
      </c>
      <c r="AD20" s="26">
        <f>AC20*Z20</f>
        <v>195</v>
      </c>
      <c r="AE20" s="20"/>
      <c r="AF20" s="40" t="s">
        <v>26</v>
      </c>
      <c r="AG20" s="41">
        <f>AJ20*5+AJ21*5</f>
        <v>26</v>
      </c>
      <c r="AH20" s="42" t="s">
        <v>21</v>
      </c>
      <c r="AI20" s="43" t="s">
        <v>27</v>
      </c>
      <c r="AJ20" s="42">
        <v>2.7</v>
      </c>
      <c r="AK20" s="74" t="s">
        <v>238</v>
      </c>
    </row>
    <row r="21" spans="1:37" ht="27" customHeight="1" x14ac:dyDescent="0.45">
      <c r="A21" s="36">
        <f>A20</f>
        <v>44482</v>
      </c>
      <c r="B21" s="96" t="s">
        <v>102</v>
      </c>
      <c r="C21" s="125" t="s">
        <v>355</v>
      </c>
      <c r="D21" s="123">
        <v>0.3</v>
      </c>
      <c r="E21" s="128">
        <v>0.5</v>
      </c>
      <c r="F21" s="128">
        <f>F2</f>
        <v>2.61</v>
      </c>
      <c r="G21" s="124" t="s">
        <v>148</v>
      </c>
      <c r="H21" s="125">
        <v>1000</v>
      </c>
      <c r="I21" s="124">
        <f>E21*H21</f>
        <v>500</v>
      </c>
      <c r="J21" s="125" t="s">
        <v>250</v>
      </c>
      <c r="K21" s="123"/>
      <c r="L21" s="121">
        <v>2</v>
      </c>
      <c r="M21" s="128"/>
      <c r="N21" s="123" t="s">
        <v>68</v>
      </c>
      <c r="O21" s="127">
        <v>100</v>
      </c>
      <c r="P21" s="124">
        <f>L21*O21</f>
        <v>200</v>
      </c>
      <c r="Q21" s="27"/>
      <c r="R21" s="25"/>
      <c r="S21" s="39"/>
      <c r="T21" s="38"/>
      <c r="U21" s="25"/>
      <c r="V21" s="29"/>
      <c r="W21" s="26"/>
      <c r="X21" s="48" t="s">
        <v>189</v>
      </c>
      <c r="Y21" s="25"/>
      <c r="Z21" s="23">
        <v>1</v>
      </c>
      <c r="AA21" s="38"/>
      <c r="AB21" s="25" t="s">
        <v>171</v>
      </c>
      <c r="AC21" s="29">
        <v>80</v>
      </c>
      <c r="AD21" s="26">
        <f t="shared" ref="AD21" si="3">AC21*Z21</f>
        <v>80</v>
      </c>
      <c r="AE21" s="20"/>
      <c r="AF21" s="40" t="s">
        <v>31</v>
      </c>
      <c r="AG21" s="41">
        <f>AJ19*15+AJ22*5+AJ23*15</f>
        <v>96</v>
      </c>
      <c r="AH21" s="42" t="s">
        <v>21</v>
      </c>
      <c r="AI21" s="40" t="s">
        <v>32</v>
      </c>
      <c r="AJ21" s="42">
        <v>2.5</v>
      </c>
      <c r="AK21" s="75" t="s">
        <v>241</v>
      </c>
    </row>
    <row r="22" spans="1:37" ht="27" customHeight="1" x14ac:dyDescent="0.45">
      <c r="A22" s="36"/>
      <c r="B22" s="99" t="s">
        <v>153</v>
      </c>
      <c r="C22" s="125" t="s">
        <v>356</v>
      </c>
      <c r="D22" s="123">
        <v>3</v>
      </c>
      <c r="E22" s="128">
        <v>0.5</v>
      </c>
      <c r="F22" s="128">
        <f>F2</f>
        <v>2.61</v>
      </c>
      <c r="G22" s="124" t="s">
        <v>357</v>
      </c>
      <c r="H22" s="125">
        <v>1000</v>
      </c>
      <c r="I22" s="124">
        <f>E22*H22</f>
        <v>500</v>
      </c>
      <c r="J22" s="125" t="s">
        <v>358</v>
      </c>
      <c r="K22" s="123"/>
      <c r="L22" s="121">
        <v>3</v>
      </c>
      <c r="M22" s="128"/>
      <c r="N22" s="123" t="s">
        <v>359</v>
      </c>
      <c r="O22" s="127">
        <v>120</v>
      </c>
      <c r="P22" s="124">
        <f>L22*O22</f>
        <v>360</v>
      </c>
      <c r="Q22" s="27"/>
      <c r="R22" s="25"/>
      <c r="S22" s="39"/>
      <c r="T22" s="38"/>
      <c r="U22" s="25"/>
      <c r="V22" s="29"/>
      <c r="W22" s="26"/>
      <c r="X22" s="48"/>
      <c r="Y22" s="25"/>
      <c r="Z22" s="39"/>
      <c r="AA22" s="38"/>
      <c r="AB22" s="25"/>
      <c r="AC22" s="29"/>
      <c r="AD22" s="26"/>
      <c r="AE22" s="20"/>
      <c r="AF22" s="40"/>
      <c r="AG22" s="46"/>
      <c r="AH22" s="42"/>
      <c r="AI22" s="40" t="s">
        <v>35</v>
      </c>
      <c r="AJ22" s="42">
        <v>1.5</v>
      </c>
      <c r="AK22" s="74">
        <v>2</v>
      </c>
    </row>
    <row r="23" spans="1:37" ht="27" customHeight="1" x14ac:dyDescent="0.45">
      <c r="A23" s="36"/>
      <c r="B23" s="99"/>
      <c r="C23" s="125" t="s">
        <v>360</v>
      </c>
      <c r="D23" s="123">
        <v>1</v>
      </c>
      <c r="E23" s="128">
        <v>0.5</v>
      </c>
      <c r="F23" s="128">
        <f>F2</f>
        <v>2.61</v>
      </c>
      <c r="G23" s="124" t="s">
        <v>357</v>
      </c>
      <c r="H23" s="125">
        <v>250</v>
      </c>
      <c r="I23" s="124">
        <f>E23*H23</f>
        <v>125</v>
      </c>
      <c r="J23" s="125" t="s">
        <v>361</v>
      </c>
      <c r="K23" s="123"/>
      <c r="L23" s="128">
        <v>0.3</v>
      </c>
      <c r="M23" s="128"/>
      <c r="N23" s="123" t="s">
        <v>359</v>
      </c>
      <c r="O23" s="127">
        <v>50</v>
      </c>
      <c r="P23" s="124">
        <f>L23*O23</f>
        <v>15</v>
      </c>
      <c r="Q23" s="27"/>
      <c r="R23" s="29"/>
      <c r="S23" s="29"/>
      <c r="T23" s="29"/>
      <c r="U23" s="25"/>
      <c r="V23" s="29"/>
      <c r="W23" s="26"/>
      <c r="X23" s="48"/>
      <c r="Y23" s="25"/>
      <c r="Z23" s="39"/>
      <c r="AA23" s="38"/>
      <c r="AB23" s="25"/>
      <c r="AC23" s="29"/>
      <c r="AD23" s="26"/>
      <c r="AE23" s="20"/>
      <c r="AF23" s="40"/>
      <c r="AG23" s="46"/>
      <c r="AH23" s="42"/>
      <c r="AI23" s="40" t="s">
        <v>36</v>
      </c>
      <c r="AJ23" s="42">
        <v>0</v>
      </c>
      <c r="AK23" s="75">
        <v>1</v>
      </c>
    </row>
    <row r="24" spans="1:37" ht="27" customHeight="1" thickBot="1" x14ac:dyDescent="0.5">
      <c r="A24" s="36"/>
      <c r="B24" s="99"/>
      <c r="C24" s="125"/>
      <c r="D24" s="123">
        <v>0.3</v>
      </c>
      <c r="E24" s="121"/>
      <c r="F24" s="128">
        <f>F2</f>
        <v>2.61</v>
      </c>
      <c r="G24" s="124"/>
      <c r="H24" s="125"/>
      <c r="I24" s="124"/>
      <c r="J24" s="125"/>
      <c r="K24" s="127"/>
      <c r="L24" s="123"/>
      <c r="M24" s="123"/>
      <c r="N24" s="123"/>
      <c r="O24" s="127"/>
      <c r="P24" s="129"/>
      <c r="Q24" s="27"/>
      <c r="R24" s="25"/>
      <c r="S24" s="39"/>
      <c r="T24" s="38"/>
      <c r="U24" s="25"/>
      <c r="V24" s="29"/>
      <c r="W24" s="26"/>
      <c r="X24" s="27"/>
      <c r="Y24" s="25"/>
      <c r="Z24" s="23"/>
      <c r="AA24" s="38"/>
      <c r="AB24" s="29"/>
      <c r="AC24" s="29"/>
      <c r="AD24" s="26"/>
      <c r="AE24" s="20"/>
      <c r="AF24" s="40"/>
      <c r="AG24" s="46"/>
      <c r="AH24" s="42"/>
      <c r="AI24" s="40"/>
      <c r="AJ24" s="42"/>
      <c r="AK24" s="108"/>
    </row>
    <row r="25" spans="1:37" ht="27" customHeight="1" x14ac:dyDescent="0.45">
      <c r="A25" s="14"/>
      <c r="B25" s="94"/>
      <c r="C25" s="189" t="s">
        <v>362</v>
      </c>
      <c r="D25" s="190"/>
      <c r="E25" s="190"/>
      <c r="F25" s="190"/>
      <c r="G25" s="190"/>
      <c r="H25" s="190"/>
      <c r="I25" s="191"/>
      <c r="J25" s="177" t="s">
        <v>285</v>
      </c>
      <c r="K25" s="177"/>
      <c r="L25" s="177"/>
      <c r="M25" s="177"/>
      <c r="N25" s="177"/>
      <c r="O25" s="177"/>
      <c r="P25" s="177"/>
      <c r="Q25" s="176" t="s">
        <v>158</v>
      </c>
      <c r="R25" s="174"/>
      <c r="S25" s="174"/>
      <c r="T25" s="174"/>
      <c r="U25" s="174"/>
      <c r="V25" s="174"/>
      <c r="W25" s="175"/>
      <c r="X25" s="176" t="s">
        <v>159</v>
      </c>
      <c r="Y25" s="174"/>
      <c r="Z25" s="174"/>
      <c r="AA25" s="174"/>
      <c r="AB25" s="174"/>
      <c r="AC25" s="174"/>
      <c r="AD25" s="175"/>
      <c r="AE25" s="13"/>
      <c r="AF25" s="15" t="s">
        <v>14</v>
      </c>
      <c r="AG25" s="16">
        <f>AJ26*68+AJ27*73+AJ28*45+AJ29*24+AJ30*60</f>
        <v>704.4</v>
      </c>
      <c r="AH25" s="17" t="s">
        <v>15</v>
      </c>
      <c r="AI25" s="178" t="s">
        <v>16</v>
      </c>
      <c r="AJ25" s="178"/>
      <c r="AK25" s="18" t="s">
        <v>17</v>
      </c>
    </row>
    <row r="26" spans="1:37" ht="27" customHeight="1" x14ac:dyDescent="0.45">
      <c r="A26" s="47"/>
      <c r="B26" s="99"/>
      <c r="C26" s="125" t="s">
        <v>44</v>
      </c>
      <c r="D26" s="120">
        <v>1</v>
      </c>
      <c r="E26" s="121">
        <v>10</v>
      </c>
      <c r="F26" s="128">
        <v>2.86</v>
      </c>
      <c r="G26" s="120" t="s">
        <v>68</v>
      </c>
      <c r="H26" s="127">
        <v>35</v>
      </c>
      <c r="I26" s="124">
        <f>H26*E26</f>
        <v>350</v>
      </c>
      <c r="J26" s="30" t="s">
        <v>188</v>
      </c>
      <c r="K26" s="22">
        <v>1</v>
      </c>
      <c r="L26" s="104">
        <v>15</v>
      </c>
      <c r="M26" s="28" t="e">
        <f>#REF!</f>
        <v>#REF!</v>
      </c>
      <c r="N26" s="25" t="s">
        <v>61</v>
      </c>
      <c r="O26" s="29">
        <v>35</v>
      </c>
      <c r="P26" s="26">
        <f t="shared" ref="P26:P29" si="4">L26*O26</f>
        <v>525</v>
      </c>
      <c r="Q26" s="30" t="s">
        <v>160</v>
      </c>
      <c r="R26" s="22">
        <v>8</v>
      </c>
      <c r="S26" s="23">
        <v>19</v>
      </c>
      <c r="T26" s="24" t="e">
        <f>#REF!</f>
        <v>#REF!</v>
      </c>
      <c r="U26" s="22" t="s">
        <v>4</v>
      </c>
      <c r="V26" s="21">
        <v>35</v>
      </c>
      <c r="W26" s="26">
        <f>S26*V26</f>
        <v>665</v>
      </c>
      <c r="X26" s="30" t="s">
        <v>161</v>
      </c>
      <c r="Y26" s="22">
        <v>1</v>
      </c>
      <c r="Z26" s="23">
        <v>25</v>
      </c>
      <c r="AA26" s="24" t="e">
        <f>#REF!</f>
        <v>#REF!</v>
      </c>
      <c r="AB26" s="22" t="s">
        <v>129</v>
      </c>
      <c r="AC26" s="21">
        <v>30</v>
      </c>
      <c r="AD26" s="105">
        <f>Z26*AC26</f>
        <v>750</v>
      </c>
      <c r="AE26" s="20"/>
      <c r="AF26" s="31" t="s">
        <v>20</v>
      </c>
      <c r="AG26" s="32">
        <f>AJ26*2+AJ29*1+AJ27*7</f>
        <v>27.099999999999998</v>
      </c>
      <c r="AH26" s="33" t="s">
        <v>21</v>
      </c>
      <c r="AI26" s="34" t="s">
        <v>22</v>
      </c>
      <c r="AJ26" s="33">
        <v>5</v>
      </c>
      <c r="AK26" s="35" t="s">
        <v>235</v>
      </c>
    </row>
    <row r="27" spans="1:37" ht="27" customHeight="1" x14ac:dyDescent="0.45">
      <c r="A27" s="19">
        <f>A20+1</f>
        <v>44483</v>
      </c>
      <c r="B27" s="95" t="s">
        <v>162</v>
      </c>
      <c r="C27" s="125" t="s">
        <v>25</v>
      </c>
      <c r="D27" s="123"/>
      <c r="E27" s="121">
        <v>5</v>
      </c>
      <c r="F27" s="128"/>
      <c r="G27" s="123" t="s">
        <v>68</v>
      </c>
      <c r="H27" s="127">
        <v>35</v>
      </c>
      <c r="I27" s="124">
        <f>E27*H27</f>
        <v>175</v>
      </c>
      <c r="J27" s="27" t="s">
        <v>286</v>
      </c>
      <c r="K27" s="25">
        <v>1</v>
      </c>
      <c r="L27" s="23">
        <v>3</v>
      </c>
      <c r="M27" s="39" t="e">
        <f>#REF!</f>
        <v>#REF!</v>
      </c>
      <c r="N27" s="25" t="s">
        <v>61</v>
      </c>
      <c r="O27" s="29">
        <v>120</v>
      </c>
      <c r="P27" s="26">
        <f t="shared" si="4"/>
        <v>360</v>
      </c>
      <c r="Q27" s="27" t="s">
        <v>134</v>
      </c>
      <c r="R27" s="25">
        <v>0.5</v>
      </c>
      <c r="S27" s="23">
        <v>1</v>
      </c>
      <c r="T27" s="38" t="e">
        <f>#REF!</f>
        <v>#REF!</v>
      </c>
      <c r="U27" s="25" t="s">
        <v>29</v>
      </c>
      <c r="V27" s="29">
        <v>100</v>
      </c>
      <c r="W27" s="26">
        <f t="shared" ref="W27" si="5">S27*V27</f>
        <v>100</v>
      </c>
      <c r="X27" s="27" t="s">
        <v>163</v>
      </c>
      <c r="Y27" s="25"/>
      <c r="Z27" s="23">
        <v>5</v>
      </c>
      <c r="AA27" s="38"/>
      <c r="AB27" s="25" t="s">
        <v>164</v>
      </c>
      <c r="AC27" s="29">
        <v>55</v>
      </c>
      <c r="AD27" s="26">
        <f>Z27*AC27</f>
        <v>275</v>
      </c>
      <c r="AE27" s="20"/>
      <c r="AF27" s="40" t="s">
        <v>26</v>
      </c>
      <c r="AG27" s="41">
        <f>AJ27*5+AJ28*5</f>
        <v>24</v>
      </c>
      <c r="AH27" s="42" t="s">
        <v>21</v>
      </c>
      <c r="AI27" s="43" t="s">
        <v>27</v>
      </c>
      <c r="AJ27" s="42">
        <v>2.2999999999999998</v>
      </c>
      <c r="AK27" s="44" t="s">
        <v>238</v>
      </c>
    </row>
    <row r="28" spans="1:37" ht="27" customHeight="1" x14ac:dyDescent="0.45">
      <c r="A28" s="36">
        <f>A27</f>
        <v>44483</v>
      </c>
      <c r="B28" s="96" t="s">
        <v>165</v>
      </c>
      <c r="C28" s="125" t="s">
        <v>41</v>
      </c>
      <c r="D28" s="123"/>
      <c r="E28" s="121">
        <v>5</v>
      </c>
      <c r="F28" s="128"/>
      <c r="G28" s="123" t="s">
        <v>68</v>
      </c>
      <c r="H28" s="127">
        <v>35</v>
      </c>
      <c r="I28" s="124">
        <f>E28*H28</f>
        <v>175</v>
      </c>
      <c r="J28" s="27" t="s">
        <v>52</v>
      </c>
      <c r="K28" s="25">
        <v>0.5</v>
      </c>
      <c r="L28" s="23">
        <v>2</v>
      </c>
      <c r="M28" s="39" t="e">
        <f>#REF!</f>
        <v>#REF!</v>
      </c>
      <c r="N28" s="25" t="s">
        <v>61</v>
      </c>
      <c r="O28" s="29">
        <v>60</v>
      </c>
      <c r="P28" s="26">
        <f t="shared" si="4"/>
        <v>120</v>
      </c>
      <c r="Q28" s="27"/>
      <c r="R28" s="25"/>
      <c r="S28" s="39"/>
      <c r="T28" s="38"/>
      <c r="U28" s="25"/>
      <c r="V28" s="29"/>
      <c r="W28" s="26"/>
      <c r="X28" s="27"/>
      <c r="Y28" s="25"/>
      <c r="Z28" s="23"/>
      <c r="AA28" s="38"/>
      <c r="AB28" s="25"/>
      <c r="AC28" s="29"/>
      <c r="AD28" s="26"/>
      <c r="AE28" s="20" t="s">
        <v>36</v>
      </c>
      <c r="AF28" s="40" t="s">
        <v>31</v>
      </c>
      <c r="AG28" s="41">
        <f>AJ26*15+AJ29*5+AJ30*15</f>
        <v>95</v>
      </c>
      <c r="AH28" s="42" t="s">
        <v>21</v>
      </c>
      <c r="AI28" s="40" t="s">
        <v>32</v>
      </c>
      <c r="AJ28" s="42">
        <v>2.5</v>
      </c>
      <c r="AK28" s="45" t="s">
        <v>241</v>
      </c>
    </row>
    <row r="29" spans="1:37" ht="27" customHeight="1" x14ac:dyDescent="0.45">
      <c r="A29" s="36"/>
      <c r="B29" s="99" t="s">
        <v>166</v>
      </c>
      <c r="C29" s="125" t="s">
        <v>30</v>
      </c>
      <c r="D29" s="123"/>
      <c r="E29" s="121">
        <v>10</v>
      </c>
      <c r="F29" s="128"/>
      <c r="G29" s="123" t="s">
        <v>68</v>
      </c>
      <c r="H29" s="127">
        <v>45</v>
      </c>
      <c r="I29" s="124">
        <f>E29*H29</f>
        <v>450</v>
      </c>
      <c r="J29" s="27" t="s">
        <v>265</v>
      </c>
      <c r="K29" s="25">
        <v>1</v>
      </c>
      <c r="L29" s="23">
        <v>2</v>
      </c>
      <c r="M29" s="39" t="e">
        <f>#REF!</f>
        <v>#REF!</v>
      </c>
      <c r="N29" s="25" t="s">
        <v>61</v>
      </c>
      <c r="O29" s="29">
        <v>35</v>
      </c>
      <c r="P29" s="26">
        <f t="shared" si="4"/>
        <v>70</v>
      </c>
      <c r="Q29" s="27"/>
      <c r="R29" s="25"/>
      <c r="S29" s="39"/>
      <c r="T29" s="38"/>
      <c r="U29" s="25"/>
      <c r="V29" s="29"/>
      <c r="W29" s="26"/>
      <c r="X29" s="27"/>
      <c r="Y29" s="25"/>
      <c r="Z29" s="23"/>
      <c r="AA29" s="38"/>
      <c r="AB29" s="25"/>
      <c r="AC29" s="29"/>
      <c r="AD29" s="26"/>
      <c r="AE29" s="20"/>
      <c r="AF29" s="40"/>
      <c r="AG29" s="46"/>
      <c r="AH29" s="42"/>
      <c r="AI29" s="40" t="s">
        <v>35</v>
      </c>
      <c r="AJ29" s="42">
        <v>1</v>
      </c>
      <c r="AK29" s="44">
        <v>2</v>
      </c>
    </row>
    <row r="30" spans="1:37" ht="27" customHeight="1" x14ac:dyDescent="0.45">
      <c r="A30" s="36" t="s">
        <v>85</v>
      </c>
      <c r="B30" s="96"/>
      <c r="C30" s="125" t="s">
        <v>296</v>
      </c>
      <c r="D30" s="123"/>
      <c r="E30" s="121">
        <v>1</v>
      </c>
      <c r="F30" s="128"/>
      <c r="G30" s="123" t="s">
        <v>266</v>
      </c>
      <c r="H30" s="127">
        <v>120</v>
      </c>
      <c r="I30" s="124">
        <f>E30*H30</f>
        <v>120</v>
      </c>
      <c r="J30" s="27"/>
      <c r="K30" s="25"/>
      <c r="L30" s="23"/>
      <c r="M30" s="38"/>
      <c r="N30" s="25"/>
      <c r="O30" s="29"/>
      <c r="P30" s="26"/>
      <c r="Q30" s="27"/>
      <c r="R30" s="29"/>
      <c r="S30" s="29"/>
      <c r="T30" s="29"/>
      <c r="U30" s="29"/>
      <c r="V30" s="29"/>
      <c r="W30" s="26"/>
      <c r="X30" s="27"/>
      <c r="Y30" s="25"/>
      <c r="Z30" s="23"/>
      <c r="AA30" s="38"/>
      <c r="AB30" s="25"/>
      <c r="AC30" s="29"/>
      <c r="AD30" s="26"/>
      <c r="AE30" s="20"/>
      <c r="AF30" s="40"/>
      <c r="AG30" s="46"/>
      <c r="AH30" s="42"/>
      <c r="AI30" s="40" t="s">
        <v>36</v>
      </c>
      <c r="AJ30" s="42">
        <v>1</v>
      </c>
      <c r="AK30" s="45">
        <v>1</v>
      </c>
    </row>
    <row r="31" spans="1:37" ht="27" customHeight="1" thickBot="1" x14ac:dyDescent="0.5">
      <c r="A31" s="79"/>
      <c r="B31" s="97"/>
      <c r="C31" s="130"/>
      <c r="D31" s="131"/>
      <c r="E31" s="132"/>
      <c r="F31" s="133"/>
      <c r="G31" s="131"/>
      <c r="H31" s="134"/>
      <c r="I31" s="124">
        <f>H31*E31</f>
        <v>0</v>
      </c>
      <c r="J31" s="27"/>
      <c r="K31" s="25"/>
      <c r="L31" s="23"/>
      <c r="M31" s="38"/>
      <c r="N31" s="25"/>
      <c r="O31" s="29"/>
      <c r="P31" s="26"/>
      <c r="Q31" s="62"/>
      <c r="R31" s="55"/>
      <c r="S31" s="55"/>
      <c r="T31" s="63"/>
      <c r="U31" s="55"/>
      <c r="V31" s="54"/>
      <c r="W31" s="58"/>
      <c r="X31" s="62"/>
      <c r="Y31" s="55"/>
      <c r="Z31" s="57"/>
      <c r="AA31" s="63"/>
      <c r="AB31" s="55"/>
      <c r="AC31" s="54"/>
      <c r="AD31" s="58"/>
      <c r="AE31" s="65"/>
      <c r="AF31" s="66"/>
      <c r="AG31" s="67"/>
      <c r="AH31" s="68"/>
      <c r="AI31" s="66"/>
      <c r="AJ31" s="68"/>
      <c r="AK31" s="69"/>
    </row>
    <row r="32" spans="1:37" ht="27" customHeight="1" x14ac:dyDescent="0.45">
      <c r="A32" s="70"/>
      <c r="B32" s="109"/>
      <c r="C32" s="192" t="s">
        <v>344</v>
      </c>
      <c r="D32" s="193"/>
      <c r="E32" s="193"/>
      <c r="F32" s="193"/>
      <c r="G32" s="193"/>
      <c r="H32" s="193"/>
      <c r="I32" s="194"/>
      <c r="J32" s="176" t="s">
        <v>173</v>
      </c>
      <c r="K32" s="174"/>
      <c r="L32" s="174"/>
      <c r="M32" s="174"/>
      <c r="N32" s="174"/>
      <c r="O32" s="174"/>
      <c r="P32" s="175"/>
      <c r="Q32" s="176" t="s">
        <v>167</v>
      </c>
      <c r="R32" s="174"/>
      <c r="S32" s="174"/>
      <c r="T32" s="174"/>
      <c r="U32" s="195"/>
      <c r="V32" s="174"/>
      <c r="W32" s="175"/>
      <c r="X32" s="177" t="s">
        <v>180</v>
      </c>
      <c r="Y32" s="177"/>
      <c r="Z32" s="177"/>
      <c r="AA32" s="177"/>
      <c r="AB32" s="177"/>
      <c r="AC32" s="177"/>
      <c r="AD32" s="176"/>
      <c r="AE32" s="13"/>
      <c r="AF32" s="15" t="s">
        <v>14</v>
      </c>
      <c r="AG32" s="16">
        <f>AJ33*68+AJ34*73+AJ35*45+AJ36*24+AJ37*60</f>
        <v>702.8</v>
      </c>
      <c r="AH32" s="17" t="s">
        <v>15</v>
      </c>
      <c r="AI32" s="178" t="s">
        <v>16</v>
      </c>
      <c r="AJ32" s="178"/>
      <c r="AK32" s="18" t="s">
        <v>17</v>
      </c>
    </row>
    <row r="33" spans="1:37" ht="27" customHeight="1" x14ac:dyDescent="0.45">
      <c r="A33" s="110"/>
      <c r="B33" s="82"/>
      <c r="C33" s="111" t="s">
        <v>345</v>
      </c>
      <c r="D33" s="104">
        <v>8</v>
      </c>
      <c r="E33" s="23">
        <v>21</v>
      </c>
      <c r="F33" s="135" t="e">
        <v>#REF!</v>
      </c>
      <c r="G33" s="25" t="s">
        <v>68</v>
      </c>
      <c r="H33" s="104">
        <v>150</v>
      </c>
      <c r="I33" s="26">
        <f>E33*H33</f>
        <v>3150</v>
      </c>
      <c r="J33" s="30" t="s">
        <v>107</v>
      </c>
      <c r="K33" s="22">
        <v>115</v>
      </c>
      <c r="L33" s="23">
        <v>1</v>
      </c>
      <c r="M33" s="24" t="e">
        <f>#REF!</f>
        <v>#REF!</v>
      </c>
      <c r="N33" s="25" t="s">
        <v>100</v>
      </c>
      <c r="O33" s="29">
        <v>120</v>
      </c>
      <c r="P33" s="26">
        <f t="shared" ref="P33:P36" si="6">L33*O33</f>
        <v>120</v>
      </c>
      <c r="Q33" s="30" t="s">
        <v>47</v>
      </c>
      <c r="R33" s="22">
        <v>7</v>
      </c>
      <c r="S33" s="23">
        <v>19</v>
      </c>
      <c r="T33" s="24">
        <f>F16</f>
        <v>0</v>
      </c>
      <c r="U33" s="22" t="s">
        <v>4</v>
      </c>
      <c r="V33" s="21">
        <v>25</v>
      </c>
      <c r="W33" s="26">
        <f>S33*V33</f>
        <v>475</v>
      </c>
      <c r="X33" s="30" t="s">
        <v>181</v>
      </c>
      <c r="Y33" s="22">
        <v>2</v>
      </c>
      <c r="Z33" s="23">
        <v>5</v>
      </c>
      <c r="AA33" s="24" t="e">
        <f>#REF!</f>
        <v>#REF!</v>
      </c>
      <c r="AB33" s="25" t="s">
        <v>171</v>
      </c>
      <c r="AC33" s="21">
        <v>55</v>
      </c>
      <c r="AD33" s="26">
        <f t="shared" ref="AD33:AD36" si="7">Z33*AC33</f>
        <v>275</v>
      </c>
      <c r="AE33" s="20"/>
      <c r="AF33" s="31" t="s">
        <v>20</v>
      </c>
      <c r="AG33" s="32">
        <f>AJ33*2+AJ36*1+AJ34*7</f>
        <v>29.200000000000003</v>
      </c>
      <c r="AH33" s="33" t="s">
        <v>21</v>
      </c>
      <c r="AI33" s="34" t="s">
        <v>22</v>
      </c>
      <c r="AJ33" s="33">
        <v>5.2</v>
      </c>
      <c r="AK33" s="35" t="s">
        <v>235</v>
      </c>
    </row>
    <row r="34" spans="1:37" ht="27" customHeight="1" x14ac:dyDescent="0.45">
      <c r="A34" s="112">
        <f>A27+1</f>
        <v>44484</v>
      </c>
      <c r="B34" s="113" t="s">
        <v>162</v>
      </c>
      <c r="C34" s="27" t="s">
        <v>150</v>
      </c>
      <c r="D34" s="25"/>
      <c r="E34" s="23">
        <v>6</v>
      </c>
      <c r="F34" s="38"/>
      <c r="G34" s="25" t="s">
        <v>333</v>
      </c>
      <c r="H34" s="25">
        <v>35</v>
      </c>
      <c r="I34" s="26">
        <f t="shared" ref="I34:I35" si="8">E34*H34</f>
        <v>210</v>
      </c>
      <c r="J34" s="27" t="s">
        <v>101</v>
      </c>
      <c r="K34" s="25">
        <v>2</v>
      </c>
      <c r="L34" s="23">
        <v>4</v>
      </c>
      <c r="M34" s="38" t="e">
        <f>#REF!</f>
        <v>#REF!</v>
      </c>
      <c r="N34" s="25" t="s">
        <v>122</v>
      </c>
      <c r="O34" s="29">
        <v>150</v>
      </c>
      <c r="P34" s="26">
        <f t="shared" si="6"/>
        <v>600</v>
      </c>
      <c r="Q34" s="27" t="s">
        <v>218</v>
      </c>
      <c r="R34" s="25"/>
      <c r="S34" s="23">
        <v>1</v>
      </c>
      <c r="T34" s="39"/>
      <c r="U34" s="25" t="s">
        <v>4</v>
      </c>
      <c r="V34" s="29">
        <v>35</v>
      </c>
      <c r="W34" s="26">
        <f>S34*V34</f>
        <v>35</v>
      </c>
      <c r="X34" s="27" t="s">
        <v>182</v>
      </c>
      <c r="Y34" s="25">
        <v>1</v>
      </c>
      <c r="Z34" s="23">
        <v>5</v>
      </c>
      <c r="AA34" s="38" t="e">
        <f>#REF!</f>
        <v>#REF!</v>
      </c>
      <c r="AB34" s="25" t="s">
        <v>171</v>
      </c>
      <c r="AC34" s="29">
        <v>35</v>
      </c>
      <c r="AD34" s="26">
        <f t="shared" si="7"/>
        <v>175</v>
      </c>
      <c r="AE34" s="20"/>
      <c r="AF34" s="40" t="s">
        <v>26</v>
      </c>
      <c r="AG34" s="41">
        <f>AJ34*5+AJ35*5</f>
        <v>26</v>
      </c>
      <c r="AH34" s="42" t="s">
        <v>21</v>
      </c>
      <c r="AI34" s="43" t="s">
        <v>27</v>
      </c>
      <c r="AJ34" s="42">
        <v>2.4</v>
      </c>
      <c r="AK34" s="44" t="s">
        <v>238</v>
      </c>
    </row>
    <row r="35" spans="1:37" ht="27" customHeight="1" x14ac:dyDescent="0.45">
      <c r="A35" s="114">
        <f>A34</f>
        <v>44484</v>
      </c>
      <c r="B35" s="115" t="s">
        <v>165</v>
      </c>
      <c r="C35" s="27"/>
      <c r="D35" s="25"/>
      <c r="E35" s="23"/>
      <c r="F35" s="38"/>
      <c r="G35" s="25"/>
      <c r="H35" s="25"/>
      <c r="I35" s="26">
        <f t="shared" si="8"/>
        <v>0</v>
      </c>
      <c r="J35" s="27" t="s">
        <v>77</v>
      </c>
      <c r="K35" s="25"/>
      <c r="L35" s="23">
        <v>1</v>
      </c>
      <c r="M35" s="38"/>
      <c r="N35" s="25" t="s">
        <v>100</v>
      </c>
      <c r="O35" s="29">
        <v>55</v>
      </c>
      <c r="P35" s="26">
        <f t="shared" si="6"/>
        <v>55</v>
      </c>
      <c r="Q35" s="27" t="s">
        <v>168</v>
      </c>
      <c r="R35" s="25">
        <v>0.5</v>
      </c>
      <c r="S35" s="23">
        <v>1</v>
      </c>
      <c r="T35" s="38">
        <f>F24</f>
        <v>2.61</v>
      </c>
      <c r="U35" s="25" t="s">
        <v>129</v>
      </c>
      <c r="V35" s="29">
        <v>35</v>
      </c>
      <c r="W35" s="26">
        <f t="shared" ref="W35:W36" si="9">S35*V35</f>
        <v>35</v>
      </c>
      <c r="X35" s="27" t="s">
        <v>183</v>
      </c>
      <c r="Y35" s="25">
        <v>1</v>
      </c>
      <c r="Z35" s="23">
        <v>3</v>
      </c>
      <c r="AA35" s="38" t="e">
        <f>#REF!</f>
        <v>#REF!</v>
      </c>
      <c r="AB35" s="25" t="s">
        <v>171</v>
      </c>
      <c r="AC35" s="29">
        <v>75</v>
      </c>
      <c r="AD35" s="26">
        <f t="shared" si="7"/>
        <v>225</v>
      </c>
      <c r="AE35" s="20"/>
      <c r="AF35" s="40" t="s">
        <v>31</v>
      </c>
      <c r="AG35" s="41">
        <f>AJ33*15+AJ36*5+AJ37*15</f>
        <v>88</v>
      </c>
      <c r="AH35" s="42" t="s">
        <v>21</v>
      </c>
      <c r="AI35" s="40" t="s">
        <v>32</v>
      </c>
      <c r="AJ35" s="42">
        <v>2.8</v>
      </c>
      <c r="AK35" s="45" t="s">
        <v>241</v>
      </c>
    </row>
    <row r="36" spans="1:37" ht="27" customHeight="1" x14ac:dyDescent="0.45">
      <c r="A36" s="110"/>
      <c r="B36" s="82" t="s">
        <v>166</v>
      </c>
      <c r="C36" s="27"/>
      <c r="D36" s="25"/>
      <c r="E36" s="39"/>
      <c r="F36" s="38"/>
      <c r="G36" s="25"/>
      <c r="H36" s="29"/>
      <c r="I36" s="26"/>
      <c r="J36" s="27" t="s">
        <v>155</v>
      </c>
      <c r="K36" s="25"/>
      <c r="L36" s="23">
        <v>1</v>
      </c>
      <c r="M36" s="38"/>
      <c r="N36" s="25" t="s">
        <v>100</v>
      </c>
      <c r="O36" s="29">
        <v>65</v>
      </c>
      <c r="P36" s="26">
        <f t="shared" si="6"/>
        <v>65</v>
      </c>
      <c r="Q36" s="27" t="s">
        <v>134</v>
      </c>
      <c r="R36" s="25">
        <v>0.5</v>
      </c>
      <c r="S36" s="23">
        <v>1</v>
      </c>
      <c r="T36" s="38" t="e">
        <f>#REF!</f>
        <v>#REF!</v>
      </c>
      <c r="U36" s="25" t="s">
        <v>80</v>
      </c>
      <c r="V36" s="29">
        <v>120</v>
      </c>
      <c r="W36" s="26">
        <f t="shared" si="9"/>
        <v>120</v>
      </c>
      <c r="X36" s="27" t="s">
        <v>152</v>
      </c>
      <c r="Y36" s="25">
        <v>0.1</v>
      </c>
      <c r="Z36" s="39">
        <v>0.5</v>
      </c>
      <c r="AA36" s="38" t="e">
        <f>#REF!</f>
        <v>#REF!</v>
      </c>
      <c r="AB36" s="25" t="s">
        <v>171</v>
      </c>
      <c r="AC36" s="29">
        <v>80</v>
      </c>
      <c r="AD36" s="26">
        <f t="shared" si="7"/>
        <v>40</v>
      </c>
      <c r="AE36" s="20"/>
      <c r="AF36" s="40"/>
      <c r="AG36" s="46"/>
      <c r="AH36" s="42"/>
      <c r="AI36" s="40" t="s">
        <v>35</v>
      </c>
      <c r="AJ36" s="42">
        <v>2</v>
      </c>
      <c r="AK36" s="44">
        <v>2</v>
      </c>
    </row>
    <row r="37" spans="1:37" ht="27" customHeight="1" x14ac:dyDescent="0.45">
      <c r="A37" s="110"/>
      <c r="B37" s="82"/>
      <c r="C37" s="27"/>
      <c r="D37" s="25"/>
      <c r="E37" s="39"/>
      <c r="F37" s="38"/>
      <c r="G37" s="29"/>
      <c r="H37" s="29"/>
      <c r="I37" s="26"/>
      <c r="J37" s="27"/>
      <c r="K37" s="25"/>
      <c r="L37" s="23"/>
      <c r="M37" s="38"/>
      <c r="N37" s="25"/>
      <c r="O37" s="29"/>
      <c r="P37" s="26"/>
      <c r="Q37" s="27"/>
      <c r="R37" s="25"/>
      <c r="S37" s="39"/>
      <c r="T37" s="38"/>
      <c r="U37" s="25"/>
      <c r="V37" s="29"/>
      <c r="W37" s="26"/>
      <c r="X37" s="27"/>
      <c r="Y37" s="25"/>
      <c r="Z37" s="23"/>
      <c r="AA37" s="38"/>
      <c r="AB37" s="25"/>
      <c r="AC37" s="29"/>
      <c r="AD37" s="26"/>
      <c r="AE37" s="20"/>
      <c r="AF37" s="40"/>
      <c r="AG37" s="46"/>
      <c r="AH37" s="42"/>
      <c r="AI37" s="40" t="s">
        <v>36</v>
      </c>
      <c r="AJ37" s="42">
        <v>0</v>
      </c>
      <c r="AK37" s="45">
        <v>1</v>
      </c>
    </row>
    <row r="38" spans="1:37" ht="27" customHeight="1" thickBot="1" x14ac:dyDescent="0.5">
      <c r="A38" s="116"/>
      <c r="B38" s="117"/>
      <c r="C38" s="62"/>
      <c r="D38" s="55"/>
      <c r="E38" s="57"/>
      <c r="F38" s="57"/>
      <c r="G38" s="55"/>
      <c r="H38" s="54"/>
      <c r="I38" s="58"/>
      <c r="J38" s="196" t="s">
        <v>174</v>
      </c>
      <c r="K38" s="197"/>
      <c r="L38" s="197"/>
      <c r="M38" s="197"/>
      <c r="N38" s="197"/>
      <c r="O38" s="54"/>
      <c r="P38" s="58"/>
      <c r="Q38" s="62"/>
      <c r="R38" s="55"/>
      <c r="S38" s="55"/>
      <c r="T38" s="63"/>
      <c r="U38" s="55"/>
      <c r="V38" s="54"/>
      <c r="W38" s="58"/>
      <c r="X38" s="62"/>
      <c r="Y38" s="55"/>
      <c r="Z38" s="56"/>
      <c r="AA38" s="63"/>
      <c r="AB38" s="55"/>
      <c r="AC38" s="54"/>
      <c r="AD38" s="58"/>
      <c r="AE38" s="65" t="s">
        <v>49</v>
      </c>
      <c r="AF38" s="66"/>
      <c r="AG38" s="67"/>
      <c r="AH38" s="68"/>
      <c r="AI38" s="66"/>
      <c r="AJ38" s="68"/>
      <c r="AK38" s="69"/>
    </row>
    <row r="39" spans="1:37" ht="27" customHeight="1" x14ac:dyDescent="0.45">
      <c r="A39" s="82"/>
      <c r="B39" s="82"/>
      <c r="C39" s="29"/>
      <c r="D39" s="25"/>
      <c r="E39" s="39"/>
      <c r="F39" s="39"/>
      <c r="G39" s="25"/>
      <c r="H39" s="29"/>
      <c r="I39" s="89">
        <f>SUM(I3:I38)</f>
        <v>12185</v>
      </c>
      <c r="J39" s="29"/>
      <c r="K39" s="25"/>
      <c r="L39" s="39"/>
      <c r="M39" s="38"/>
      <c r="N39" s="25"/>
      <c r="O39" s="29"/>
      <c r="P39" s="89">
        <f>SUM(P3:P38)</f>
        <v>3810</v>
      </c>
      <c r="Q39" s="29"/>
      <c r="R39" s="25"/>
      <c r="S39" s="25"/>
      <c r="T39" s="38"/>
      <c r="U39" s="25"/>
      <c r="V39" s="29"/>
      <c r="W39" s="89">
        <f>SUM(W3:W38)</f>
        <v>2960</v>
      </c>
      <c r="X39" s="29"/>
      <c r="Y39" s="25"/>
      <c r="Z39" s="23"/>
      <c r="AA39" s="38"/>
      <c r="AB39" s="25"/>
      <c r="AC39" s="29"/>
      <c r="AD39" s="89">
        <f>SUM(AD3:AD38)</f>
        <v>3450</v>
      </c>
      <c r="AE39" s="86">
        <f>(SUM(A39:AD39)+(1*261*6)+(1*261*6))/4/261</f>
        <v>24.46072796934866</v>
      </c>
      <c r="AF39" s="41"/>
      <c r="AG39" s="46"/>
      <c r="AH39" s="51"/>
      <c r="AI39" s="41"/>
      <c r="AJ39" s="51"/>
      <c r="AK39" s="118"/>
    </row>
    <row r="40" spans="1:37" ht="32.25" x14ac:dyDescent="0.45">
      <c r="A40" s="171"/>
      <c r="B40" s="171"/>
      <c r="C40" s="89"/>
      <c r="D40" s="89"/>
      <c r="E40" s="90"/>
      <c r="F40" s="90"/>
      <c r="G40" s="172"/>
      <c r="H40" s="172"/>
      <c r="I40" s="172"/>
      <c r="J40" s="172"/>
      <c r="K40" s="172"/>
      <c r="L40" s="91"/>
      <c r="M40" s="89"/>
      <c r="N40" s="92"/>
      <c r="O40" s="89"/>
      <c r="P40" s="89"/>
      <c r="Q40" s="173" t="s">
        <v>50</v>
      </c>
      <c r="R40" s="173"/>
      <c r="S40" s="173"/>
      <c r="T40" s="173"/>
      <c r="U40" s="173"/>
      <c r="V40" s="173"/>
      <c r="W40" s="173"/>
      <c r="X40" s="173"/>
      <c r="Y40" s="89"/>
      <c r="Z40" s="89"/>
      <c r="AA40" s="89"/>
      <c r="AB40" s="92"/>
      <c r="AC40" s="89"/>
      <c r="AD40" s="89"/>
      <c r="AE40" s="92" t="s">
        <v>69</v>
      </c>
      <c r="AG40" s="89"/>
    </row>
    <row r="42" spans="1:37" x14ac:dyDescent="0.45">
      <c r="W42" s="93"/>
      <c r="AF42" s="1"/>
    </row>
    <row r="43" spans="1:37" x14ac:dyDescent="0.45">
      <c r="W43" s="93"/>
      <c r="AF43" s="1"/>
    </row>
    <row r="44" spans="1:37" x14ac:dyDescent="0.45">
      <c r="W44" s="93"/>
      <c r="AF44" s="1"/>
    </row>
    <row r="45" spans="1:37" x14ac:dyDescent="0.45">
      <c r="W45" s="93"/>
      <c r="AF45" s="1"/>
    </row>
    <row r="46" spans="1:37" x14ac:dyDescent="0.45">
      <c r="W46" s="93"/>
      <c r="AF46" s="1"/>
    </row>
    <row r="47" spans="1:37" x14ac:dyDescent="0.45">
      <c r="W47" s="93"/>
      <c r="AF47" s="1"/>
    </row>
    <row r="48" spans="1:37" x14ac:dyDescent="0.45">
      <c r="W48" s="93"/>
      <c r="AF48" s="1"/>
    </row>
    <row r="49" spans="23:32" x14ac:dyDescent="0.45">
      <c r="W49" s="93"/>
      <c r="AF49" s="1"/>
    </row>
    <row r="50" spans="23:32" x14ac:dyDescent="0.45">
      <c r="W50" s="93"/>
      <c r="AF50" s="1"/>
    </row>
  </sheetData>
  <mergeCells count="35">
    <mergeCell ref="A40:B40"/>
    <mergeCell ref="G40:K40"/>
    <mergeCell ref="Q40:X40"/>
    <mergeCell ref="C32:I32"/>
    <mergeCell ref="J32:P32"/>
    <mergeCell ref="Q32:W32"/>
    <mergeCell ref="X32:AD32"/>
    <mergeCell ref="J38:N38"/>
    <mergeCell ref="AI32:AJ32"/>
    <mergeCell ref="C25:I25"/>
    <mergeCell ref="J25:P25"/>
    <mergeCell ref="Q25:W25"/>
    <mergeCell ref="X25:AD25"/>
    <mergeCell ref="AI25:AJ25"/>
    <mergeCell ref="AI18:AJ18"/>
    <mergeCell ref="C11:I11"/>
    <mergeCell ref="J11:P11"/>
    <mergeCell ref="Q11:W11"/>
    <mergeCell ref="AI11:AJ11"/>
    <mergeCell ref="X11:AD11"/>
    <mergeCell ref="C18:I18"/>
    <mergeCell ref="J18:P18"/>
    <mergeCell ref="Q18:W18"/>
    <mergeCell ref="X18:AD18"/>
    <mergeCell ref="AI4:AJ4"/>
    <mergeCell ref="A1:AG1"/>
    <mergeCell ref="A2:C2"/>
    <mergeCell ref="H2:J2"/>
    <mergeCell ref="M2:O2"/>
    <mergeCell ref="AF3:AK3"/>
    <mergeCell ref="Z2:AK2"/>
    <mergeCell ref="C4:I4"/>
    <mergeCell ref="J4:P4"/>
    <mergeCell ref="Q4:W4"/>
    <mergeCell ref="X4:AD4"/>
  </mergeCells>
  <phoneticPr fontId="4" type="noConversion"/>
  <printOptions horizontalCentered="1" verticalCentered="1"/>
  <pageMargins left="0" right="0" top="0" bottom="0" header="0.51181102362204722" footer="0.51181102362204722"/>
  <pageSetup paperSize="9" scale="51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99"/>
  </sheetPr>
  <dimension ref="A1:AL54"/>
  <sheetViews>
    <sheetView view="pageBreakPreview" zoomScale="50" zoomScaleNormal="55" zoomScaleSheetLayoutView="50" workbookViewId="0">
      <selection sqref="A1:AG1"/>
    </sheetView>
  </sheetViews>
  <sheetFormatPr defaultColWidth="9" defaultRowHeight="30" x14ac:dyDescent="0.45"/>
  <cols>
    <col min="1" max="1" width="17.875" style="1" customWidth="1"/>
    <col min="2" max="2" width="7.875" style="1" customWidth="1"/>
    <col min="3" max="3" width="30.375" style="1" customWidth="1"/>
    <col min="4" max="4" width="10.625" style="1" hidden="1" customWidth="1"/>
    <col min="5" max="5" width="10.5" style="84" customWidth="1"/>
    <col min="6" max="6" width="10.625" style="84" hidden="1" customWidth="1"/>
    <col min="7" max="7" width="9.125" style="1" customWidth="1"/>
    <col min="8" max="8" width="9" style="1" hidden="1" customWidth="1"/>
    <col min="9" max="9" width="11.875" style="1" hidden="1" customWidth="1"/>
    <col min="10" max="10" width="30.5" style="1" customWidth="1"/>
    <col min="11" max="11" width="8" style="1" hidden="1" customWidth="1"/>
    <col min="12" max="12" width="10.625" style="1" customWidth="1"/>
    <col min="13" max="13" width="9" style="1" hidden="1" customWidth="1"/>
    <col min="14" max="14" width="10" style="1" customWidth="1"/>
    <col min="15" max="15" width="9" style="1" hidden="1" customWidth="1"/>
    <col min="16" max="16" width="11.875" style="1" hidden="1" customWidth="1"/>
    <col min="17" max="17" width="31.5" style="1" customWidth="1"/>
    <col min="18" max="18" width="9" style="1" hidden="1" customWidth="1"/>
    <col min="19" max="19" width="9.125" style="1" customWidth="1"/>
    <col min="20" max="20" width="9" style="1" hidden="1" customWidth="1"/>
    <col min="21" max="21" width="10.5" style="1" customWidth="1"/>
    <col min="22" max="22" width="9" style="1" hidden="1" customWidth="1"/>
    <col min="23" max="23" width="13.375" style="1" hidden="1" customWidth="1"/>
    <col min="24" max="24" width="26.75" style="1" customWidth="1"/>
    <col min="25" max="25" width="9" style="1" hidden="1" customWidth="1"/>
    <col min="26" max="26" width="9" style="1"/>
    <col min="27" max="27" width="9" style="1" hidden="1" customWidth="1"/>
    <col min="28" max="28" width="9.125" style="1" customWidth="1"/>
    <col min="29" max="29" width="10.25" style="1" hidden="1" customWidth="1"/>
    <col min="30" max="30" width="12.375" style="1" hidden="1" customWidth="1"/>
    <col min="31" max="31" width="10.5" style="1" customWidth="1"/>
    <col min="32" max="32" width="9.25" style="93" customWidth="1"/>
    <col min="33" max="33" width="6.125" style="1" customWidth="1"/>
    <col min="34" max="34" width="3.75" style="1" customWidth="1"/>
    <col min="35" max="35" width="9.875" style="1" customWidth="1"/>
    <col min="36" max="36" width="5.875" style="1" customWidth="1"/>
    <col min="37" max="37" width="9.25" style="1" customWidth="1"/>
    <col min="38" max="38" width="9" style="1"/>
    <col min="39" max="16384" width="9" style="2"/>
  </cols>
  <sheetData>
    <row r="1" spans="1:37" ht="63" customHeight="1" x14ac:dyDescent="0.25">
      <c r="A1" s="179" t="s">
        <v>370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179"/>
      <c r="O1" s="179"/>
      <c r="P1" s="179"/>
      <c r="Q1" s="179"/>
      <c r="R1" s="179"/>
      <c r="S1" s="179"/>
      <c r="T1" s="179"/>
      <c r="U1" s="179"/>
      <c r="V1" s="179"/>
      <c r="W1" s="179"/>
      <c r="X1" s="179"/>
      <c r="Y1" s="179"/>
      <c r="Z1" s="179"/>
      <c r="AA1" s="179"/>
      <c r="AB1" s="179"/>
      <c r="AC1" s="179"/>
      <c r="AD1" s="179"/>
      <c r="AE1" s="179"/>
      <c r="AF1" s="179"/>
      <c r="AG1" s="179"/>
    </row>
    <row r="2" spans="1:37" ht="33" thickBot="1" x14ac:dyDescent="0.5">
      <c r="A2" s="180" t="s">
        <v>0</v>
      </c>
      <c r="B2" s="180"/>
      <c r="C2" s="180"/>
      <c r="D2" s="3">
        <v>100</v>
      </c>
      <c r="E2" s="4">
        <v>261</v>
      </c>
      <c r="F2" s="5">
        <f>E2/D2</f>
        <v>2.61</v>
      </c>
      <c r="H2" s="180" t="s">
        <v>5</v>
      </c>
      <c r="I2" s="180"/>
      <c r="J2" s="180"/>
      <c r="K2" s="6">
        <v>5</v>
      </c>
      <c r="L2" s="6"/>
      <c r="M2" s="180" t="s">
        <v>6</v>
      </c>
      <c r="N2" s="180"/>
      <c r="O2" s="180"/>
      <c r="P2" s="6">
        <v>2</v>
      </c>
      <c r="Q2" s="6"/>
      <c r="R2" s="6"/>
      <c r="S2" s="6"/>
      <c r="T2" s="6"/>
      <c r="U2" s="6"/>
      <c r="V2" s="6"/>
      <c r="W2" s="6"/>
      <c r="X2" s="6"/>
      <c r="Y2" s="6"/>
      <c r="Z2" s="184" t="s">
        <v>256</v>
      </c>
      <c r="AA2" s="184"/>
      <c r="AB2" s="184"/>
      <c r="AC2" s="184"/>
      <c r="AD2" s="184"/>
      <c r="AE2" s="184"/>
      <c r="AF2" s="184"/>
      <c r="AG2" s="184"/>
      <c r="AH2" s="184"/>
      <c r="AI2" s="184"/>
      <c r="AJ2" s="184"/>
      <c r="AK2" s="184"/>
    </row>
    <row r="3" spans="1:37" ht="33" thickBot="1" x14ac:dyDescent="0.5">
      <c r="A3" s="7" t="s">
        <v>93</v>
      </c>
      <c r="B3" s="8"/>
      <c r="C3" s="9" t="s">
        <v>94</v>
      </c>
      <c r="D3" s="8" t="s">
        <v>95</v>
      </c>
      <c r="E3" s="10"/>
      <c r="F3" s="10"/>
      <c r="G3" s="8" t="s">
        <v>96</v>
      </c>
      <c r="H3" s="9" t="s">
        <v>97</v>
      </c>
      <c r="I3" s="8" t="s">
        <v>98</v>
      </c>
      <c r="J3" s="9" t="s">
        <v>94</v>
      </c>
      <c r="K3" s="8" t="s">
        <v>95</v>
      </c>
      <c r="L3" s="8"/>
      <c r="M3" s="8"/>
      <c r="N3" s="8" t="s">
        <v>96</v>
      </c>
      <c r="O3" s="9" t="s">
        <v>97</v>
      </c>
      <c r="P3" s="11" t="s">
        <v>98</v>
      </c>
      <c r="Q3" s="9" t="s">
        <v>94</v>
      </c>
      <c r="R3" s="8" t="s">
        <v>95</v>
      </c>
      <c r="S3" s="8"/>
      <c r="T3" s="8"/>
      <c r="U3" s="8" t="s">
        <v>96</v>
      </c>
      <c r="V3" s="9" t="s">
        <v>97</v>
      </c>
      <c r="W3" s="8" t="s">
        <v>98</v>
      </c>
      <c r="X3" s="12" t="s">
        <v>94</v>
      </c>
      <c r="Y3" s="8" t="s">
        <v>95</v>
      </c>
      <c r="Z3" s="8"/>
      <c r="AA3" s="8"/>
      <c r="AB3" s="8" t="s">
        <v>96</v>
      </c>
      <c r="AC3" s="9" t="s">
        <v>97</v>
      </c>
      <c r="AD3" s="11" t="s">
        <v>98</v>
      </c>
      <c r="AE3" s="13"/>
      <c r="AF3" s="181" t="s">
        <v>13</v>
      </c>
      <c r="AG3" s="182"/>
      <c r="AH3" s="182"/>
      <c r="AI3" s="182"/>
      <c r="AJ3" s="182"/>
      <c r="AK3" s="183"/>
    </row>
    <row r="4" spans="1:37" ht="27" customHeight="1" x14ac:dyDescent="0.45">
      <c r="A4" s="14"/>
      <c r="B4" s="13"/>
      <c r="C4" s="174" t="s">
        <v>202</v>
      </c>
      <c r="D4" s="174"/>
      <c r="E4" s="174"/>
      <c r="F4" s="174"/>
      <c r="G4" s="174"/>
      <c r="H4" s="174"/>
      <c r="I4" s="175"/>
      <c r="J4" s="176" t="s">
        <v>88</v>
      </c>
      <c r="K4" s="174"/>
      <c r="L4" s="174"/>
      <c r="M4" s="174"/>
      <c r="N4" s="174"/>
      <c r="O4" s="174"/>
      <c r="P4" s="175"/>
      <c r="Q4" s="176" t="s">
        <v>248</v>
      </c>
      <c r="R4" s="174"/>
      <c r="S4" s="174"/>
      <c r="T4" s="174"/>
      <c r="U4" s="174"/>
      <c r="V4" s="174"/>
      <c r="W4" s="175"/>
      <c r="X4" s="177" t="s">
        <v>99</v>
      </c>
      <c r="Y4" s="177"/>
      <c r="Z4" s="177"/>
      <c r="AA4" s="177"/>
      <c r="AB4" s="177"/>
      <c r="AC4" s="177"/>
      <c r="AD4" s="177"/>
      <c r="AE4" s="13"/>
      <c r="AF4" s="15" t="s">
        <v>14</v>
      </c>
      <c r="AG4" s="16">
        <f>AJ5*68+AJ6*73+AJ7*45+AJ8*24+AJ9*60</f>
        <v>758.3</v>
      </c>
      <c r="AH4" s="17" t="s">
        <v>15</v>
      </c>
      <c r="AI4" s="178" t="s">
        <v>16</v>
      </c>
      <c r="AJ4" s="178"/>
      <c r="AK4" s="18" t="s">
        <v>17</v>
      </c>
    </row>
    <row r="5" spans="1:37" ht="27" customHeight="1" x14ac:dyDescent="0.45">
      <c r="A5" s="19">
        <v>44487</v>
      </c>
      <c r="B5" s="20"/>
      <c r="C5" s="21" t="s">
        <v>170</v>
      </c>
      <c r="D5" s="22"/>
      <c r="E5" s="23">
        <v>18</v>
      </c>
      <c r="F5" s="39" t="e">
        <f>#REF!</f>
        <v>#REF!</v>
      </c>
      <c r="G5" s="25" t="s">
        <v>100</v>
      </c>
      <c r="H5" s="21">
        <v>150</v>
      </c>
      <c r="I5" s="26">
        <f>E5*H5</f>
        <v>2700</v>
      </c>
      <c r="J5" s="30" t="s">
        <v>19</v>
      </c>
      <c r="K5" s="22">
        <v>2</v>
      </c>
      <c r="L5" s="23">
        <v>8</v>
      </c>
      <c r="M5" s="24" t="e">
        <f>#REF!</f>
        <v>#REF!</v>
      </c>
      <c r="N5" s="22" t="s">
        <v>100</v>
      </c>
      <c r="O5" s="21">
        <v>35</v>
      </c>
      <c r="P5" s="26">
        <f>L5*O5</f>
        <v>280</v>
      </c>
      <c r="Q5" s="30" t="s">
        <v>126</v>
      </c>
      <c r="R5" s="22">
        <v>8</v>
      </c>
      <c r="S5" s="23">
        <v>19</v>
      </c>
      <c r="T5" s="24" t="e">
        <f>#REF!</f>
        <v>#REF!</v>
      </c>
      <c r="U5" s="22" t="s">
        <v>100</v>
      </c>
      <c r="V5" s="21">
        <v>35</v>
      </c>
      <c r="W5" s="26">
        <f t="shared" ref="W5:W9" si="0">S5*V5</f>
        <v>665</v>
      </c>
      <c r="X5" s="30" t="s">
        <v>101</v>
      </c>
      <c r="Y5" s="25">
        <v>3</v>
      </c>
      <c r="Z5" s="23">
        <v>1</v>
      </c>
      <c r="AA5" s="24">
        <f>T21</f>
        <v>0</v>
      </c>
      <c r="AB5" s="25" t="s">
        <v>122</v>
      </c>
      <c r="AC5" s="29">
        <v>150</v>
      </c>
      <c r="AD5" s="26">
        <f t="shared" ref="AD5:AD10" si="1">Z5*AC5</f>
        <v>150</v>
      </c>
      <c r="AE5" s="20"/>
      <c r="AF5" s="31" t="s">
        <v>20</v>
      </c>
      <c r="AG5" s="32">
        <f>AJ5*2+AJ8*1+AJ6*7</f>
        <v>32.200000000000003</v>
      </c>
      <c r="AH5" s="33" t="s">
        <v>21</v>
      </c>
      <c r="AI5" s="34" t="s">
        <v>22</v>
      </c>
      <c r="AJ5" s="33">
        <v>6</v>
      </c>
      <c r="AK5" s="35" t="s">
        <v>235</v>
      </c>
    </row>
    <row r="6" spans="1:37" ht="27" customHeight="1" x14ac:dyDescent="0.45">
      <c r="A6" s="36">
        <v>40945</v>
      </c>
      <c r="B6" s="72" t="s">
        <v>23</v>
      </c>
      <c r="C6" s="29" t="s">
        <v>203</v>
      </c>
      <c r="D6" s="25">
        <v>1</v>
      </c>
      <c r="E6" s="23">
        <v>7</v>
      </c>
      <c r="F6" s="39" t="e">
        <f>#REF!</f>
        <v>#REF!</v>
      </c>
      <c r="G6" s="25" t="s">
        <v>100</v>
      </c>
      <c r="H6" s="29">
        <v>35</v>
      </c>
      <c r="I6" s="26">
        <f t="shared" ref="I6:I9" si="2">E6*H6</f>
        <v>245</v>
      </c>
      <c r="J6" s="27" t="s">
        <v>24</v>
      </c>
      <c r="K6" s="25">
        <v>1</v>
      </c>
      <c r="L6" s="23">
        <v>2</v>
      </c>
      <c r="M6" s="38" t="e">
        <f>#REF!</f>
        <v>#REF!</v>
      </c>
      <c r="N6" s="25" t="s">
        <v>100</v>
      </c>
      <c r="O6" s="29">
        <v>35</v>
      </c>
      <c r="P6" s="26">
        <f>L6*O6</f>
        <v>70</v>
      </c>
      <c r="Q6" s="27" t="s">
        <v>134</v>
      </c>
      <c r="R6" s="25">
        <v>0.5</v>
      </c>
      <c r="S6" s="23">
        <v>1</v>
      </c>
      <c r="T6" s="38" t="e">
        <f>#REF!</f>
        <v>#REF!</v>
      </c>
      <c r="U6" s="25" t="s">
        <v>80</v>
      </c>
      <c r="V6" s="29">
        <v>100</v>
      </c>
      <c r="W6" s="26">
        <f t="shared" si="0"/>
        <v>100</v>
      </c>
      <c r="X6" s="27" t="s">
        <v>191</v>
      </c>
      <c r="Y6" s="25">
        <v>1</v>
      </c>
      <c r="Z6" s="23">
        <v>2</v>
      </c>
      <c r="AA6" s="38"/>
      <c r="AB6" s="25" t="s">
        <v>100</v>
      </c>
      <c r="AC6" s="29">
        <v>55</v>
      </c>
      <c r="AD6" s="26">
        <f t="shared" si="1"/>
        <v>110</v>
      </c>
      <c r="AE6" s="20"/>
      <c r="AF6" s="40" t="s">
        <v>26</v>
      </c>
      <c r="AG6" s="41">
        <f>AJ6*5+AJ7*5</f>
        <v>25.5</v>
      </c>
      <c r="AH6" s="42" t="s">
        <v>21</v>
      </c>
      <c r="AI6" s="43" t="s">
        <v>27</v>
      </c>
      <c r="AJ6" s="42">
        <v>2.6</v>
      </c>
      <c r="AK6" s="44" t="s">
        <v>238</v>
      </c>
    </row>
    <row r="7" spans="1:37" ht="27" customHeight="1" x14ac:dyDescent="0.45">
      <c r="A7" s="36"/>
      <c r="B7" s="37" t="s">
        <v>102</v>
      </c>
      <c r="C7" s="29" t="s">
        <v>41</v>
      </c>
      <c r="D7" s="25">
        <v>0.2</v>
      </c>
      <c r="E7" s="23">
        <v>2</v>
      </c>
      <c r="F7" s="39" t="e">
        <f>#REF!</f>
        <v>#REF!</v>
      </c>
      <c r="G7" s="25" t="s">
        <v>100</v>
      </c>
      <c r="H7" s="29">
        <v>35</v>
      </c>
      <c r="I7" s="26">
        <f t="shared" si="2"/>
        <v>70</v>
      </c>
      <c r="J7" s="27" t="s">
        <v>111</v>
      </c>
      <c r="K7" s="25"/>
      <c r="L7" s="23">
        <v>3</v>
      </c>
      <c r="M7" s="38"/>
      <c r="N7" s="25" t="s">
        <v>100</v>
      </c>
      <c r="O7" s="29">
        <v>135</v>
      </c>
      <c r="P7" s="26">
        <f>L7*O7</f>
        <v>405</v>
      </c>
      <c r="Q7" s="27"/>
      <c r="R7" s="25"/>
      <c r="S7" s="23"/>
      <c r="T7" s="39"/>
      <c r="U7" s="25"/>
      <c r="V7" s="29"/>
      <c r="W7" s="26">
        <f t="shared" si="0"/>
        <v>0</v>
      </c>
      <c r="X7" s="27" t="s">
        <v>24</v>
      </c>
      <c r="Y7" s="25"/>
      <c r="Z7" s="23">
        <v>2</v>
      </c>
      <c r="AA7" s="38"/>
      <c r="AB7" s="25" t="s">
        <v>100</v>
      </c>
      <c r="AC7" s="29">
        <v>35</v>
      </c>
      <c r="AD7" s="26">
        <f t="shared" si="1"/>
        <v>70</v>
      </c>
      <c r="AE7" s="20"/>
      <c r="AF7" s="40" t="s">
        <v>31</v>
      </c>
      <c r="AG7" s="41">
        <f>AJ5*15+AJ8*5+AJ9*15</f>
        <v>100</v>
      </c>
      <c r="AH7" s="42" t="s">
        <v>21</v>
      </c>
      <c r="AI7" s="40" t="s">
        <v>32</v>
      </c>
      <c r="AJ7" s="42">
        <v>2.5</v>
      </c>
      <c r="AK7" s="45" t="s">
        <v>241</v>
      </c>
    </row>
    <row r="8" spans="1:37" ht="27" customHeight="1" x14ac:dyDescent="0.45">
      <c r="A8" s="36"/>
      <c r="B8" s="20" t="s">
        <v>153</v>
      </c>
      <c r="C8" s="29"/>
      <c r="D8" s="25"/>
      <c r="E8" s="23"/>
      <c r="F8" s="39"/>
      <c r="G8" s="25"/>
      <c r="H8" s="29"/>
      <c r="I8" s="26">
        <f t="shared" si="2"/>
        <v>0</v>
      </c>
      <c r="J8" s="27" t="s">
        <v>73</v>
      </c>
      <c r="K8" s="25"/>
      <c r="L8" s="23">
        <v>3</v>
      </c>
      <c r="M8" s="38"/>
      <c r="N8" s="25" t="s">
        <v>100</v>
      </c>
      <c r="O8" s="29">
        <v>85</v>
      </c>
      <c r="P8" s="26">
        <f>L8*O8</f>
        <v>255</v>
      </c>
      <c r="Q8" s="27"/>
      <c r="R8" s="25"/>
      <c r="S8" s="23"/>
      <c r="T8" s="39"/>
      <c r="U8" s="25"/>
      <c r="V8" s="29"/>
      <c r="W8" s="26">
        <f t="shared" si="0"/>
        <v>0</v>
      </c>
      <c r="X8" s="27" t="s">
        <v>131</v>
      </c>
      <c r="Y8" s="25"/>
      <c r="Z8" s="23">
        <v>2</v>
      </c>
      <c r="AA8" s="38"/>
      <c r="AB8" s="25" t="s">
        <v>100</v>
      </c>
      <c r="AC8" s="29">
        <v>60</v>
      </c>
      <c r="AD8" s="26">
        <f t="shared" si="1"/>
        <v>120</v>
      </c>
      <c r="AE8" s="20"/>
      <c r="AF8" s="40"/>
      <c r="AG8" s="46"/>
      <c r="AH8" s="42"/>
      <c r="AI8" s="40" t="s">
        <v>35</v>
      </c>
      <c r="AJ8" s="42">
        <v>2</v>
      </c>
      <c r="AK8" s="44">
        <v>2</v>
      </c>
    </row>
    <row r="9" spans="1:37" ht="27" customHeight="1" x14ac:dyDescent="0.45">
      <c r="A9" s="36"/>
      <c r="B9" s="20"/>
      <c r="C9" s="29"/>
      <c r="D9" s="25"/>
      <c r="E9" s="23"/>
      <c r="F9" s="39"/>
      <c r="G9" s="25"/>
      <c r="H9" s="29"/>
      <c r="I9" s="26">
        <f t="shared" si="2"/>
        <v>0</v>
      </c>
      <c r="J9" s="27" t="s">
        <v>86</v>
      </c>
      <c r="K9" s="25"/>
      <c r="L9" s="39">
        <v>0.5</v>
      </c>
      <c r="M9" s="39"/>
      <c r="N9" s="25" t="s">
        <v>100</v>
      </c>
      <c r="O9" s="29">
        <v>50</v>
      </c>
      <c r="P9" s="26">
        <f>L9*O9</f>
        <v>25</v>
      </c>
      <c r="Q9" s="27"/>
      <c r="R9" s="25"/>
      <c r="S9" s="23"/>
      <c r="T9" s="39"/>
      <c r="U9" s="25"/>
      <c r="V9" s="29"/>
      <c r="W9" s="26">
        <f t="shared" si="0"/>
        <v>0</v>
      </c>
      <c r="X9" s="27" t="s">
        <v>76</v>
      </c>
      <c r="Y9" s="25"/>
      <c r="Z9" s="23">
        <v>3</v>
      </c>
      <c r="AA9" s="38"/>
      <c r="AB9" s="25" t="s">
        <v>100</v>
      </c>
      <c r="AC9" s="29">
        <v>150</v>
      </c>
      <c r="AD9" s="26">
        <f t="shared" si="1"/>
        <v>450</v>
      </c>
      <c r="AE9" s="20"/>
      <c r="AF9" s="40"/>
      <c r="AG9" s="46"/>
      <c r="AH9" s="42"/>
      <c r="AI9" s="40" t="s">
        <v>36</v>
      </c>
      <c r="AJ9" s="42">
        <v>0</v>
      </c>
      <c r="AK9" s="45">
        <v>1</v>
      </c>
    </row>
    <row r="10" spans="1:37" ht="27" customHeight="1" thickBot="1" x14ac:dyDescent="0.5">
      <c r="A10" s="79"/>
      <c r="B10" s="65"/>
      <c r="C10" s="54" t="s">
        <v>128</v>
      </c>
      <c r="D10" s="55"/>
      <c r="E10" s="56">
        <v>2</v>
      </c>
      <c r="F10" s="63"/>
      <c r="G10" s="55" t="s">
        <v>100</v>
      </c>
      <c r="H10" s="54">
        <v>55</v>
      </c>
      <c r="I10" s="58">
        <f t="shared" ref="I10" si="3">E10*H10</f>
        <v>110</v>
      </c>
      <c r="J10" s="62"/>
      <c r="K10" s="55"/>
      <c r="L10" s="56"/>
      <c r="M10" s="63"/>
      <c r="N10" s="55"/>
      <c r="O10" s="54"/>
      <c r="P10" s="58"/>
      <c r="Q10" s="62" t="s">
        <v>86</v>
      </c>
      <c r="R10" s="55"/>
      <c r="S10" s="57">
        <v>0.5</v>
      </c>
      <c r="T10" s="63"/>
      <c r="U10" s="55" t="s">
        <v>100</v>
      </c>
      <c r="V10" s="54">
        <v>80</v>
      </c>
      <c r="W10" s="58">
        <f t="shared" ref="W10" si="4">S10*V10</f>
        <v>40</v>
      </c>
      <c r="X10" s="62" t="s">
        <v>264</v>
      </c>
      <c r="Y10" s="55"/>
      <c r="Z10" s="56">
        <v>3</v>
      </c>
      <c r="AA10" s="63"/>
      <c r="AB10" s="55" t="s">
        <v>100</v>
      </c>
      <c r="AC10" s="54">
        <v>75</v>
      </c>
      <c r="AD10" s="58">
        <f t="shared" si="1"/>
        <v>225</v>
      </c>
      <c r="AE10" s="65"/>
      <c r="AF10" s="66"/>
      <c r="AG10" s="67"/>
      <c r="AH10" s="68"/>
      <c r="AI10" s="66"/>
      <c r="AJ10" s="68"/>
      <c r="AK10" s="69"/>
    </row>
    <row r="11" spans="1:37" ht="27" customHeight="1" x14ac:dyDescent="0.45">
      <c r="A11" s="47"/>
      <c r="B11" s="20"/>
      <c r="C11" s="198" t="s">
        <v>192</v>
      </c>
      <c r="D11" s="199"/>
      <c r="E11" s="199"/>
      <c r="F11" s="199"/>
      <c r="G11" s="199"/>
      <c r="H11" s="199"/>
      <c r="I11" s="199"/>
      <c r="J11" s="199" t="s">
        <v>244</v>
      </c>
      <c r="K11" s="199"/>
      <c r="L11" s="199"/>
      <c r="M11" s="199"/>
      <c r="N11" s="199"/>
      <c r="O11" s="199"/>
      <c r="P11" s="199"/>
      <c r="Q11" s="200" t="s">
        <v>193</v>
      </c>
      <c r="R11" s="201"/>
      <c r="S11" s="201"/>
      <c r="T11" s="201"/>
      <c r="U11" s="201"/>
      <c r="V11" s="201"/>
      <c r="W11" s="198"/>
      <c r="X11" s="199" t="s">
        <v>62</v>
      </c>
      <c r="Y11" s="199"/>
      <c r="Z11" s="199"/>
      <c r="AA11" s="199"/>
      <c r="AB11" s="199"/>
      <c r="AC11" s="199"/>
      <c r="AD11" s="199"/>
      <c r="AE11" s="136"/>
      <c r="AF11" s="100" t="s">
        <v>14</v>
      </c>
      <c r="AG11" s="101">
        <f>AJ12*68+AJ13*73+AJ14*45+AJ15*24+AJ16*60</f>
        <v>782.8</v>
      </c>
      <c r="AH11" s="102" t="s">
        <v>15</v>
      </c>
      <c r="AI11" s="186" t="s">
        <v>16</v>
      </c>
      <c r="AJ11" s="186"/>
      <c r="AK11" s="103" t="s">
        <v>17</v>
      </c>
    </row>
    <row r="12" spans="1:37" ht="27" customHeight="1" x14ac:dyDescent="0.45">
      <c r="A12" s="47"/>
      <c r="B12" s="37"/>
      <c r="C12" s="29" t="s">
        <v>259</v>
      </c>
      <c r="D12" s="25">
        <v>105</v>
      </c>
      <c r="E12" s="23">
        <v>271</v>
      </c>
      <c r="F12" s="39">
        <f>F2</f>
        <v>2.61</v>
      </c>
      <c r="G12" s="22" t="s">
        <v>89</v>
      </c>
      <c r="H12" s="21">
        <v>10</v>
      </c>
      <c r="I12" s="26">
        <f>E12*H12</f>
        <v>2710</v>
      </c>
      <c r="J12" s="30" t="s">
        <v>188</v>
      </c>
      <c r="K12" s="22">
        <v>1</v>
      </c>
      <c r="L12" s="104">
        <v>15</v>
      </c>
      <c r="M12" s="28" t="e">
        <f>#REF!</f>
        <v>#REF!</v>
      </c>
      <c r="N12" s="25" t="s">
        <v>100</v>
      </c>
      <c r="O12" s="29">
        <v>35</v>
      </c>
      <c r="P12" s="26">
        <f t="shared" ref="P12:P16" si="5">L12*O12</f>
        <v>525</v>
      </c>
      <c r="Q12" s="27" t="s">
        <v>194</v>
      </c>
      <c r="R12" s="25">
        <v>8</v>
      </c>
      <c r="S12" s="23">
        <v>19</v>
      </c>
      <c r="T12" s="38">
        <f>F2</f>
        <v>2.61</v>
      </c>
      <c r="U12" s="25" t="s">
        <v>100</v>
      </c>
      <c r="V12" s="21">
        <v>35</v>
      </c>
      <c r="W12" s="26">
        <f t="shared" ref="W12:W16" si="6">S12*V12</f>
        <v>665</v>
      </c>
      <c r="X12" s="48" t="s">
        <v>295</v>
      </c>
      <c r="Y12" s="25">
        <v>0.5</v>
      </c>
      <c r="Z12" s="23">
        <v>2</v>
      </c>
      <c r="AA12" s="24">
        <f>F9</f>
        <v>0</v>
      </c>
      <c r="AB12" s="25" t="s">
        <v>276</v>
      </c>
      <c r="AC12" s="29">
        <v>150</v>
      </c>
      <c r="AD12" s="26">
        <f>AC12*Z12</f>
        <v>300</v>
      </c>
      <c r="AE12" s="20"/>
      <c r="AF12" s="31" t="s">
        <v>20</v>
      </c>
      <c r="AG12" s="32">
        <f>AJ12*2+AJ15*1+AJ13*7</f>
        <v>32.200000000000003</v>
      </c>
      <c r="AH12" s="33" t="s">
        <v>21</v>
      </c>
      <c r="AI12" s="34" t="s">
        <v>22</v>
      </c>
      <c r="AJ12" s="33">
        <v>5</v>
      </c>
      <c r="AK12" s="73" t="s">
        <v>235</v>
      </c>
    </row>
    <row r="13" spans="1:37" ht="27" customHeight="1" x14ac:dyDescent="0.45">
      <c r="A13" s="19">
        <f>A5+1</f>
        <v>44488</v>
      </c>
      <c r="B13" s="37" t="s">
        <v>104</v>
      </c>
      <c r="C13" s="29"/>
      <c r="D13" s="25"/>
      <c r="E13" s="23"/>
      <c r="F13" s="39"/>
      <c r="G13" s="25"/>
      <c r="H13" s="29"/>
      <c r="I13" s="26">
        <f t="shared" ref="I13:I16" si="7">E13*H13</f>
        <v>0</v>
      </c>
      <c r="J13" s="27" t="s">
        <v>257</v>
      </c>
      <c r="K13" s="25">
        <v>1</v>
      </c>
      <c r="L13" s="23">
        <v>3</v>
      </c>
      <c r="M13" s="39" t="e">
        <f>#REF!</f>
        <v>#REF!</v>
      </c>
      <c r="N13" s="25" t="s">
        <v>100</v>
      </c>
      <c r="O13" s="29">
        <v>120</v>
      </c>
      <c r="P13" s="26">
        <f t="shared" si="5"/>
        <v>360</v>
      </c>
      <c r="Q13" s="27" t="s">
        <v>134</v>
      </c>
      <c r="R13" s="25">
        <v>0.5</v>
      </c>
      <c r="S13" s="23">
        <v>1</v>
      </c>
      <c r="T13" s="38" t="e">
        <f>#REF!</f>
        <v>#REF!</v>
      </c>
      <c r="U13" s="25" t="s">
        <v>80</v>
      </c>
      <c r="V13" s="29">
        <v>100</v>
      </c>
      <c r="W13" s="26">
        <f t="shared" si="6"/>
        <v>100</v>
      </c>
      <c r="X13" s="48" t="s">
        <v>18</v>
      </c>
      <c r="Y13" s="25">
        <v>1</v>
      </c>
      <c r="Z13" s="23">
        <v>4</v>
      </c>
      <c r="AA13" s="38" t="e">
        <f>#REF!</f>
        <v>#REF!</v>
      </c>
      <c r="AB13" s="25" t="s">
        <v>277</v>
      </c>
      <c r="AC13" s="29">
        <v>70</v>
      </c>
      <c r="AD13" s="26">
        <f>AC13*Z13</f>
        <v>280</v>
      </c>
      <c r="AE13" s="20"/>
      <c r="AF13" s="40" t="s">
        <v>26</v>
      </c>
      <c r="AG13" s="41">
        <f>AJ13*5+AJ14*5</f>
        <v>30</v>
      </c>
      <c r="AH13" s="42" t="s">
        <v>21</v>
      </c>
      <c r="AI13" s="43" t="s">
        <v>27</v>
      </c>
      <c r="AJ13" s="42">
        <v>3</v>
      </c>
      <c r="AK13" s="74" t="s">
        <v>238</v>
      </c>
    </row>
    <row r="14" spans="1:37" ht="27" customHeight="1" x14ac:dyDescent="0.45">
      <c r="A14" s="36">
        <f>A13</f>
        <v>44488</v>
      </c>
      <c r="B14" s="37" t="s">
        <v>105</v>
      </c>
      <c r="C14" s="29"/>
      <c r="D14" s="25"/>
      <c r="E14" s="23"/>
      <c r="F14" s="39"/>
      <c r="G14" s="25"/>
      <c r="H14" s="29"/>
      <c r="I14" s="26">
        <f t="shared" si="7"/>
        <v>0</v>
      </c>
      <c r="J14" s="27" t="s">
        <v>52</v>
      </c>
      <c r="K14" s="25">
        <v>0.5</v>
      </c>
      <c r="L14" s="23">
        <v>2</v>
      </c>
      <c r="M14" s="39" t="e">
        <f>#REF!</f>
        <v>#REF!</v>
      </c>
      <c r="N14" s="25" t="s">
        <v>100</v>
      </c>
      <c r="O14" s="29">
        <v>60</v>
      </c>
      <c r="P14" s="26">
        <f t="shared" si="5"/>
        <v>120</v>
      </c>
      <c r="Q14" s="27"/>
      <c r="R14" s="25"/>
      <c r="S14" s="23"/>
      <c r="T14" s="39"/>
      <c r="U14" s="25"/>
      <c r="V14" s="29"/>
      <c r="W14" s="26">
        <f t="shared" si="6"/>
        <v>0</v>
      </c>
      <c r="X14" s="27" t="s">
        <v>273</v>
      </c>
      <c r="Y14" s="25">
        <v>0.3</v>
      </c>
      <c r="Z14" s="23">
        <v>1</v>
      </c>
      <c r="AA14" s="38">
        <f>F10</f>
        <v>0</v>
      </c>
      <c r="AB14" s="25" t="s">
        <v>277</v>
      </c>
      <c r="AC14" s="29">
        <v>50</v>
      </c>
      <c r="AD14" s="26">
        <f>AC14*Z14</f>
        <v>50</v>
      </c>
      <c r="AE14" s="20" t="s">
        <v>36</v>
      </c>
      <c r="AF14" s="40" t="s">
        <v>31</v>
      </c>
      <c r="AG14" s="41">
        <f>AJ12*15+AJ15*5+AJ16*15</f>
        <v>96</v>
      </c>
      <c r="AH14" s="42" t="s">
        <v>21</v>
      </c>
      <c r="AI14" s="40" t="s">
        <v>32</v>
      </c>
      <c r="AJ14" s="42">
        <v>3</v>
      </c>
      <c r="AK14" s="75" t="s">
        <v>241</v>
      </c>
    </row>
    <row r="15" spans="1:37" ht="27" customHeight="1" x14ac:dyDescent="0.45">
      <c r="A15" s="36"/>
      <c r="B15" s="37" t="s">
        <v>153</v>
      </c>
      <c r="C15" s="29"/>
      <c r="D15" s="25"/>
      <c r="E15" s="23"/>
      <c r="F15" s="39"/>
      <c r="G15" s="25"/>
      <c r="H15" s="29"/>
      <c r="I15" s="26">
        <f t="shared" si="7"/>
        <v>0</v>
      </c>
      <c r="J15" s="27" t="s">
        <v>24</v>
      </c>
      <c r="K15" s="25">
        <v>1</v>
      </c>
      <c r="L15" s="23">
        <v>2</v>
      </c>
      <c r="M15" s="39" t="e">
        <f>#REF!</f>
        <v>#REF!</v>
      </c>
      <c r="N15" s="25" t="s">
        <v>100</v>
      </c>
      <c r="O15" s="29">
        <v>35</v>
      </c>
      <c r="P15" s="26">
        <f t="shared" si="5"/>
        <v>70</v>
      </c>
      <c r="Q15" s="27"/>
      <c r="R15" s="25"/>
      <c r="S15" s="23"/>
      <c r="T15" s="39"/>
      <c r="U15" s="25"/>
      <c r="V15" s="29"/>
      <c r="W15" s="26">
        <f t="shared" si="6"/>
        <v>0</v>
      </c>
      <c r="X15" s="48"/>
      <c r="Y15" s="25"/>
      <c r="Z15" s="39"/>
      <c r="AA15" s="38"/>
      <c r="AB15" s="25"/>
      <c r="AC15" s="25"/>
      <c r="AD15" s="26"/>
      <c r="AE15" s="20"/>
      <c r="AF15" s="40"/>
      <c r="AG15" s="46"/>
      <c r="AH15" s="42"/>
      <c r="AI15" s="40" t="s">
        <v>35</v>
      </c>
      <c r="AJ15" s="42">
        <v>1.2</v>
      </c>
      <c r="AK15" s="74">
        <v>2</v>
      </c>
    </row>
    <row r="16" spans="1:37" ht="27" customHeight="1" x14ac:dyDescent="0.45">
      <c r="A16" s="36"/>
      <c r="B16" s="37"/>
      <c r="C16" s="29"/>
      <c r="D16" s="25"/>
      <c r="E16" s="23"/>
      <c r="F16" s="39"/>
      <c r="G16" s="25"/>
      <c r="H16" s="29"/>
      <c r="I16" s="26">
        <f t="shared" si="7"/>
        <v>0</v>
      </c>
      <c r="J16" s="27"/>
      <c r="K16" s="25"/>
      <c r="L16" s="23"/>
      <c r="M16" s="38"/>
      <c r="N16" s="25"/>
      <c r="O16" s="29"/>
      <c r="P16" s="26">
        <f t="shared" si="5"/>
        <v>0</v>
      </c>
      <c r="Q16" s="27"/>
      <c r="R16" s="25"/>
      <c r="S16" s="23"/>
      <c r="T16" s="39"/>
      <c r="U16" s="25"/>
      <c r="V16" s="29"/>
      <c r="W16" s="26">
        <f t="shared" si="6"/>
        <v>0</v>
      </c>
      <c r="X16" s="48"/>
      <c r="Y16" s="25"/>
      <c r="Z16" s="39"/>
      <c r="AA16" s="38"/>
      <c r="AB16" s="25"/>
      <c r="AC16" s="25"/>
      <c r="AD16" s="26"/>
      <c r="AE16" s="20"/>
      <c r="AF16" s="40"/>
      <c r="AG16" s="46"/>
      <c r="AH16" s="42"/>
      <c r="AI16" s="40" t="s">
        <v>36</v>
      </c>
      <c r="AJ16" s="42">
        <v>1</v>
      </c>
      <c r="AK16" s="75">
        <v>1</v>
      </c>
    </row>
    <row r="17" spans="1:37" ht="27" customHeight="1" thickBot="1" x14ac:dyDescent="0.5">
      <c r="A17" s="36"/>
      <c r="B17" s="37"/>
      <c r="C17" s="29"/>
      <c r="D17" s="25"/>
      <c r="E17" s="23"/>
      <c r="F17" s="39"/>
      <c r="G17" s="55"/>
      <c r="H17" s="54"/>
      <c r="I17" s="26"/>
      <c r="J17" s="27"/>
      <c r="K17" s="25"/>
      <c r="L17" s="23"/>
      <c r="M17" s="38"/>
      <c r="N17" s="25"/>
      <c r="O17" s="29"/>
      <c r="P17" s="26"/>
      <c r="Q17" s="27"/>
      <c r="R17" s="25"/>
      <c r="S17" s="23"/>
      <c r="T17" s="39"/>
      <c r="U17" s="25"/>
      <c r="V17" s="29"/>
      <c r="W17" s="26"/>
      <c r="X17" s="137"/>
      <c r="Y17" s="106"/>
      <c r="Z17" s="138"/>
      <c r="AA17" s="139"/>
      <c r="AB17" s="106"/>
      <c r="AC17" s="140"/>
      <c r="AD17" s="141"/>
      <c r="AE17" s="20"/>
      <c r="AF17" s="40"/>
      <c r="AG17" s="46"/>
      <c r="AH17" s="42"/>
      <c r="AI17" s="40"/>
      <c r="AJ17" s="42"/>
      <c r="AK17" s="49"/>
    </row>
    <row r="18" spans="1:37" ht="27" customHeight="1" x14ac:dyDescent="0.45">
      <c r="A18" s="14"/>
      <c r="B18" s="71"/>
      <c r="C18" s="175" t="s">
        <v>368</v>
      </c>
      <c r="D18" s="177"/>
      <c r="E18" s="177"/>
      <c r="F18" s="177"/>
      <c r="G18" s="177"/>
      <c r="H18" s="177"/>
      <c r="I18" s="177"/>
      <c r="J18" s="177" t="s">
        <v>368</v>
      </c>
      <c r="K18" s="177"/>
      <c r="L18" s="177"/>
      <c r="M18" s="177"/>
      <c r="N18" s="177"/>
      <c r="O18" s="177"/>
      <c r="P18" s="177"/>
      <c r="Q18" s="176" t="s">
        <v>365</v>
      </c>
      <c r="R18" s="174"/>
      <c r="S18" s="174"/>
      <c r="T18" s="174"/>
      <c r="U18" s="174"/>
      <c r="V18" s="174"/>
      <c r="W18" s="175"/>
      <c r="X18" s="177" t="s">
        <v>364</v>
      </c>
      <c r="Y18" s="177"/>
      <c r="Z18" s="177"/>
      <c r="AA18" s="177"/>
      <c r="AB18" s="177"/>
      <c r="AC18" s="177"/>
      <c r="AD18" s="176"/>
      <c r="AE18" s="13"/>
      <c r="AF18" s="15" t="s">
        <v>14</v>
      </c>
      <c r="AG18" s="16">
        <f>AJ19*68+AJ20*73+AJ21*45+AJ22*24+AJ23*60</f>
        <v>760.8</v>
      </c>
      <c r="AH18" s="17" t="s">
        <v>15</v>
      </c>
      <c r="AI18" s="178" t="s">
        <v>16</v>
      </c>
      <c r="AJ18" s="178"/>
      <c r="AK18" s="18" t="s">
        <v>17</v>
      </c>
    </row>
    <row r="19" spans="1:37" ht="27" customHeight="1" x14ac:dyDescent="0.45">
      <c r="A19" s="47"/>
      <c r="B19" s="72"/>
      <c r="C19" s="21" t="s">
        <v>363</v>
      </c>
      <c r="D19" s="22">
        <v>30</v>
      </c>
      <c r="E19" s="23"/>
      <c r="F19" s="28">
        <f>F2</f>
        <v>2.61</v>
      </c>
      <c r="G19" s="25"/>
      <c r="H19" s="30"/>
      <c r="I19" s="26">
        <f t="shared" ref="I19:I24" si="8">E19*H19</f>
        <v>0</v>
      </c>
      <c r="J19" s="30"/>
      <c r="K19" s="22"/>
      <c r="L19" s="23"/>
      <c r="M19" s="24"/>
      <c r="N19" s="22"/>
      <c r="O19" s="21"/>
      <c r="P19" s="26"/>
      <c r="Q19" s="30"/>
      <c r="R19" s="25"/>
      <c r="S19" s="23"/>
      <c r="T19" s="38"/>
      <c r="U19" s="25"/>
      <c r="V19" s="29"/>
      <c r="W19" s="26"/>
      <c r="X19" s="30" t="s">
        <v>364</v>
      </c>
      <c r="Y19" s="22"/>
      <c r="Z19" s="23">
        <v>271</v>
      </c>
      <c r="AA19" s="24"/>
      <c r="AB19" s="25" t="s">
        <v>209</v>
      </c>
      <c r="AC19" s="21">
        <v>10</v>
      </c>
      <c r="AD19" s="26">
        <f t="shared" ref="AD19" si="9">Z19*AC19</f>
        <v>2710</v>
      </c>
      <c r="AE19" s="20"/>
      <c r="AF19" s="31" t="s">
        <v>20</v>
      </c>
      <c r="AG19" s="32">
        <f>AJ19*2+AJ22*1+AJ20*7</f>
        <v>30.699999999999996</v>
      </c>
      <c r="AH19" s="33" t="s">
        <v>21</v>
      </c>
      <c r="AI19" s="34" t="s">
        <v>22</v>
      </c>
      <c r="AJ19" s="33">
        <v>6.5</v>
      </c>
      <c r="AK19" s="73" t="s">
        <v>235</v>
      </c>
    </row>
    <row r="20" spans="1:37" ht="27" customHeight="1" x14ac:dyDescent="0.45">
      <c r="A20" s="19">
        <f>A13+1</f>
        <v>44489</v>
      </c>
      <c r="B20" s="37" t="s">
        <v>23</v>
      </c>
      <c r="C20" s="29" t="s">
        <v>258</v>
      </c>
      <c r="D20" s="25">
        <v>3</v>
      </c>
      <c r="E20" s="23">
        <v>19</v>
      </c>
      <c r="F20" s="39">
        <f>F2</f>
        <v>2.61</v>
      </c>
      <c r="G20" s="25" t="s">
        <v>100</v>
      </c>
      <c r="H20" s="27">
        <v>150</v>
      </c>
      <c r="I20" s="26">
        <f t="shared" si="8"/>
        <v>2850</v>
      </c>
      <c r="J20" s="27" t="s">
        <v>134</v>
      </c>
      <c r="K20" s="25">
        <v>0.5</v>
      </c>
      <c r="L20" s="23">
        <v>1</v>
      </c>
      <c r="M20" s="38" t="e">
        <f>#REF!</f>
        <v>#REF!</v>
      </c>
      <c r="N20" s="25" t="s">
        <v>80</v>
      </c>
      <c r="O20" s="29">
        <v>120</v>
      </c>
      <c r="P20" s="26">
        <f t="shared" ref="P20" si="10">L20*O20</f>
        <v>120</v>
      </c>
      <c r="Q20" s="27"/>
      <c r="R20" s="25"/>
      <c r="S20" s="23"/>
      <c r="T20" s="38"/>
      <c r="U20" s="25"/>
      <c r="V20" s="29"/>
      <c r="W20" s="26"/>
      <c r="X20" s="27"/>
      <c r="Y20" s="25"/>
      <c r="Z20" s="23"/>
      <c r="AA20" s="38"/>
      <c r="AB20" s="25"/>
      <c r="AC20" s="29"/>
      <c r="AD20" s="26"/>
      <c r="AE20" s="20"/>
      <c r="AF20" s="40" t="s">
        <v>26</v>
      </c>
      <c r="AG20" s="41">
        <f>AJ20*5+AJ21*5</f>
        <v>24</v>
      </c>
      <c r="AH20" s="42" t="s">
        <v>21</v>
      </c>
      <c r="AI20" s="43" t="s">
        <v>27</v>
      </c>
      <c r="AJ20" s="42">
        <v>2.2999999999999998</v>
      </c>
      <c r="AK20" s="74" t="s">
        <v>238</v>
      </c>
    </row>
    <row r="21" spans="1:37" ht="27" customHeight="1" x14ac:dyDescent="0.45">
      <c r="A21" s="36">
        <f>A20</f>
        <v>44489</v>
      </c>
      <c r="B21" s="37" t="s">
        <v>28</v>
      </c>
      <c r="C21" s="29" t="s">
        <v>156</v>
      </c>
      <c r="D21" s="25">
        <v>2</v>
      </c>
      <c r="E21" s="23">
        <v>15</v>
      </c>
      <c r="F21" s="39">
        <f>F2</f>
        <v>2.61</v>
      </c>
      <c r="G21" s="25" t="s">
        <v>100</v>
      </c>
      <c r="H21" s="27">
        <v>30</v>
      </c>
      <c r="I21" s="26">
        <f t="shared" si="8"/>
        <v>450</v>
      </c>
      <c r="J21" s="27" t="s">
        <v>133</v>
      </c>
      <c r="K21" s="25"/>
      <c r="L21" s="23">
        <v>3</v>
      </c>
      <c r="M21" s="38"/>
      <c r="N21" s="25" t="s">
        <v>100</v>
      </c>
      <c r="O21" s="29">
        <v>75</v>
      </c>
      <c r="P21" s="26">
        <f t="shared" ref="P21:P23" si="11">L21*O21</f>
        <v>225</v>
      </c>
      <c r="Q21" s="27"/>
      <c r="R21" s="25"/>
      <c r="S21" s="23"/>
      <c r="T21" s="38"/>
      <c r="U21" s="25"/>
      <c r="V21" s="29"/>
      <c r="W21" s="26"/>
      <c r="X21" s="27"/>
      <c r="Y21" s="25"/>
      <c r="Z21" s="23"/>
      <c r="AA21" s="39"/>
      <c r="AB21" s="25"/>
      <c r="AC21" s="29"/>
      <c r="AD21" s="26"/>
      <c r="AE21" s="20"/>
      <c r="AF21" s="40" t="s">
        <v>31</v>
      </c>
      <c r="AG21" s="41">
        <f>AJ19*15+AJ22*5+AJ23*15</f>
        <v>105.5</v>
      </c>
      <c r="AH21" s="42" t="s">
        <v>21</v>
      </c>
      <c r="AI21" s="40" t="s">
        <v>32</v>
      </c>
      <c r="AJ21" s="42">
        <v>2.5</v>
      </c>
      <c r="AK21" s="75" t="s">
        <v>241</v>
      </c>
    </row>
    <row r="22" spans="1:37" ht="27" customHeight="1" x14ac:dyDescent="0.45">
      <c r="A22" s="36"/>
      <c r="B22" s="37" t="s">
        <v>33</v>
      </c>
      <c r="C22" s="29" t="s">
        <v>24</v>
      </c>
      <c r="D22" s="25">
        <v>3</v>
      </c>
      <c r="E22" s="23">
        <v>5</v>
      </c>
      <c r="F22" s="39">
        <f>F2</f>
        <v>2.61</v>
      </c>
      <c r="G22" s="25" t="s">
        <v>100</v>
      </c>
      <c r="H22" s="27">
        <v>35</v>
      </c>
      <c r="I22" s="26">
        <f t="shared" si="8"/>
        <v>175</v>
      </c>
      <c r="J22" s="27" t="s">
        <v>208</v>
      </c>
      <c r="K22" s="25"/>
      <c r="L22" s="23">
        <v>5</v>
      </c>
      <c r="M22" s="38"/>
      <c r="N22" s="25" t="s">
        <v>100</v>
      </c>
      <c r="O22" s="29">
        <v>55</v>
      </c>
      <c r="P22" s="26">
        <f t="shared" si="11"/>
        <v>275</v>
      </c>
      <c r="Q22" s="27"/>
      <c r="R22" s="25"/>
      <c r="S22" s="23"/>
      <c r="T22" s="39"/>
      <c r="U22" s="25"/>
      <c r="V22" s="29"/>
      <c r="W22" s="26"/>
      <c r="X22" s="27"/>
      <c r="Y22" s="25"/>
      <c r="Z22" s="23"/>
      <c r="AA22" s="39"/>
      <c r="AB22" s="25"/>
      <c r="AC22" s="29"/>
      <c r="AD22" s="26"/>
      <c r="AE22" s="20"/>
      <c r="AF22" s="40"/>
      <c r="AG22" s="46"/>
      <c r="AH22" s="42"/>
      <c r="AI22" s="40" t="s">
        <v>35</v>
      </c>
      <c r="AJ22" s="42">
        <v>1.6</v>
      </c>
      <c r="AK22" s="74">
        <v>2</v>
      </c>
    </row>
    <row r="23" spans="1:37" ht="27" customHeight="1" x14ac:dyDescent="0.45">
      <c r="A23" s="36"/>
      <c r="B23" s="37"/>
      <c r="C23" s="29" t="s">
        <v>131</v>
      </c>
      <c r="D23" s="25">
        <v>1</v>
      </c>
      <c r="E23" s="23">
        <v>5</v>
      </c>
      <c r="F23" s="39">
        <f>F2</f>
        <v>2.61</v>
      </c>
      <c r="G23" s="25" t="s">
        <v>100</v>
      </c>
      <c r="H23" s="27">
        <v>60</v>
      </c>
      <c r="I23" s="26">
        <f t="shared" si="8"/>
        <v>300</v>
      </c>
      <c r="J23" s="27" t="s">
        <v>245</v>
      </c>
      <c r="K23" s="25"/>
      <c r="L23" s="23">
        <v>3</v>
      </c>
      <c r="M23" s="38"/>
      <c r="N23" s="25" t="s">
        <v>246</v>
      </c>
      <c r="O23" s="29">
        <v>120</v>
      </c>
      <c r="P23" s="26">
        <f t="shared" si="11"/>
        <v>360</v>
      </c>
      <c r="Q23" s="27"/>
      <c r="R23" s="25"/>
      <c r="S23" s="23"/>
      <c r="T23" s="39"/>
      <c r="U23" s="25"/>
      <c r="V23" s="29"/>
      <c r="W23" s="26"/>
      <c r="X23" s="27"/>
      <c r="Y23" s="25"/>
      <c r="Z23" s="23"/>
      <c r="AA23" s="39"/>
      <c r="AB23" s="25"/>
      <c r="AC23" s="29"/>
      <c r="AD23" s="26"/>
      <c r="AE23" s="20"/>
      <c r="AF23" s="40"/>
      <c r="AG23" s="46"/>
      <c r="AH23" s="42"/>
      <c r="AI23" s="40" t="s">
        <v>36</v>
      </c>
      <c r="AJ23" s="42">
        <v>0</v>
      </c>
      <c r="AK23" s="75">
        <v>1</v>
      </c>
    </row>
    <row r="24" spans="1:37" ht="27" customHeight="1" thickBot="1" x14ac:dyDescent="0.5">
      <c r="A24" s="52"/>
      <c r="B24" s="37"/>
      <c r="C24" s="29" t="s">
        <v>152</v>
      </c>
      <c r="D24" s="25">
        <v>0.3</v>
      </c>
      <c r="E24" s="39">
        <v>0.5</v>
      </c>
      <c r="F24" s="38" t="e">
        <f>#REF!</f>
        <v>#REF!</v>
      </c>
      <c r="G24" s="25" t="s">
        <v>100</v>
      </c>
      <c r="H24" s="29">
        <v>80</v>
      </c>
      <c r="I24" s="26">
        <f t="shared" si="8"/>
        <v>40</v>
      </c>
      <c r="J24" s="27"/>
      <c r="K24" s="25"/>
      <c r="L24" s="23"/>
      <c r="M24" s="38"/>
      <c r="N24" s="25"/>
      <c r="O24" s="29"/>
      <c r="P24" s="26"/>
      <c r="Q24" s="27"/>
      <c r="R24" s="25"/>
      <c r="S24" s="23"/>
      <c r="T24" s="39"/>
      <c r="U24" s="25"/>
      <c r="V24" s="29"/>
      <c r="W24" s="26"/>
      <c r="X24" s="27"/>
      <c r="Y24" s="25"/>
      <c r="Z24" s="23"/>
      <c r="AA24" s="39"/>
      <c r="AB24" s="25"/>
      <c r="AC24" s="29"/>
      <c r="AD24" s="26"/>
      <c r="AE24" s="20"/>
      <c r="AF24" s="40"/>
      <c r="AG24" s="46"/>
      <c r="AH24" s="42"/>
      <c r="AI24" s="40"/>
      <c r="AJ24" s="42"/>
      <c r="AK24" s="49"/>
    </row>
    <row r="25" spans="1:37" ht="27" customHeight="1" x14ac:dyDescent="0.45">
      <c r="A25" s="14"/>
      <c r="B25" s="13"/>
      <c r="C25" s="175" t="s">
        <v>204</v>
      </c>
      <c r="D25" s="177"/>
      <c r="E25" s="177"/>
      <c r="F25" s="177"/>
      <c r="G25" s="177"/>
      <c r="H25" s="177"/>
      <c r="I25" s="177"/>
      <c r="J25" s="177" t="s">
        <v>207</v>
      </c>
      <c r="K25" s="177"/>
      <c r="L25" s="177"/>
      <c r="M25" s="177"/>
      <c r="N25" s="177"/>
      <c r="O25" s="177"/>
      <c r="P25" s="177"/>
      <c r="Q25" s="177" t="s">
        <v>108</v>
      </c>
      <c r="R25" s="177"/>
      <c r="S25" s="177"/>
      <c r="T25" s="177"/>
      <c r="U25" s="177"/>
      <c r="V25" s="177"/>
      <c r="W25" s="177"/>
      <c r="X25" s="177" t="s">
        <v>197</v>
      </c>
      <c r="Y25" s="177"/>
      <c r="Z25" s="177"/>
      <c r="AA25" s="177"/>
      <c r="AB25" s="177"/>
      <c r="AC25" s="177"/>
      <c r="AD25" s="176"/>
      <c r="AE25" s="13"/>
      <c r="AF25" s="15" t="s">
        <v>14</v>
      </c>
      <c r="AG25" s="16">
        <f>AJ26*68+AJ27*73+AJ28*45+AJ29*24+AJ30*60</f>
        <v>728.09999999999991</v>
      </c>
      <c r="AH25" s="17" t="s">
        <v>15</v>
      </c>
      <c r="AI25" s="178" t="s">
        <v>16</v>
      </c>
      <c r="AJ25" s="178"/>
      <c r="AK25" s="18" t="s">
        <v>17</v>
      </c>
    </row>
    <row r="26" spans="1:37" ht="27" customHeight="1" x14ac:dyDescent="0.45">
      <c r="A26" s="47"/>
      <c r="B26" s="20"/>
      <c r="C26" s="21" t="s">
        <v>205</v>
      </c>
      <c r="D26" s="22">
        <v>2</v>
      </c>
      <c r="E26" s="23">
        <v>4</v>
      </c>
      <c r="F26" s="28">
        <f>F9</f>
        <v>0</v>
      </c>
      <c r="G26" s="25" t="s">
        <v>122</v>
      </c>
      <c r="H26" s="30">
        <v>150</v>
      </c>
      <c r="I26" s="26">
        <f>H26*E26</f>
        <v>600</v>
      </c>
      <c r="J26" s="30" t="s">
        <v>87</v>
      </c>
      <c r="K26" s="22">
        <v>4</v>
      </c>
      <c r="L26" s="23">
        <v>12</v>
      </c>
      <c r="M26" s="24">
        <f>F23</f>
        <v>2.61</v>
      </c>
      <c r="N26" s="22" t="s">
        <v>100</v>
      </c>
      <c r="O26" s="21">
        <v>75</v>
      </c>
      <c r="P26" s="26">
        <f t="shared" ref="P26:P28" si="12">L26*O26</f>
        <v>900</v>
      </c>
      <c r="Q26" s="30" t="s">
        <v>154</v>
      </c>
      <c r="R26" s="22">
        <v>7</v>
      </c>
      <c r="S26" s="23">
        <v>19</v>
      </c>
      <c r="T26" s="24">
        <f>F2</f>
        <v>2.61</v>
      </c>
      <c r="U26" s="25" t="s">
        <v>100</v>
      </c>
      <c r="V26" s="21">
        <v>35</v>
      </c>
      <c r="W26" s="26">
        <f t="shared" ref="W26:W29" si="13">S26*V26</f>
        <v>665</v>
      </c>
      <c r="X26" s="30" t="s">
        <v>198</v>
      </c>
      <c r="Y26" s="22">
        <v>2</v>
      </c>
      <c r="Z26" s="23">
        <v>28</v>
      </c>
      <c r="AA26" s="24">
        <f>F2</f>
        <v>2.61</v>
      </c>
      <c r="AB26" s="25" t="s">
        <v>100</v>
      </c>
      <c r="AC26" s="21">
        <v>25</v>
      </c>
      <c r="AD26" s="26">
        <f t="shared" ref="AD26:AD28" si="14">Z26*AC26</f>
        <v>700</v>
      </c>
      <c r="AE26" s="20"/>
      <c r="AF26" s="31" t="s">
        <v>20</v>
      </c>
      <c r="AG26" s="32">
        <f>AJ26*2+AJ29*1+AJ27*7</f>
        <v>26.4</v>
      </c>
      <c r="AH26" s="33" t="s">
        <v>21</v>
      </c>
      <c r="AI26" s="34" t="s">
        <v>22</v>
      </c>
      <c r="AJ26" s="33">
        <v>5.6</v>
      </c>
      <c r="AK26" s="73" t="s">
        <v>235</v>
      </c>
    </row>
    <row r="27" spans="1:37" ht="27" customHeight="1" x14ac:dyDescent="0.45">
      <c r="A27" s="19">
        <f>A20+1</f>
        <v>44490</v>
      </c>
      <c r="B27" s="37" t="s">
        <v>23</v>
      </c>
      <c r="C27" s="29" t="s">
        <v>53</v>
      </c>
      <c r="D27" s="25"/>
      <c r="E27" s="23">
        <v>3</v>
      </c>
      <c r="F27" s="39"/>
      <c r="G27" s="25" t="s">
        <v>100</v>
      </c>
      <c r="H27" s="27">
        <v>35</v>
      </c>
      <c r="I27" s="26">
        <f>E27*H27</f>
        <v>105</v>
      </c>
      <c r="J27" s="27" t="s">
        <v>195</v>
      </c>
      <c r="K27" s="25">
        <v>3</v>
      </c>
      <c r="L27" s="23">
        <v>12</v>
      </c>
      <c r="M27" s="38">
        <f>F23</f>
        <v>2.61</v>
      </c>
      <c r="N27" s="25" t="s">
        <v>100</v>
      </c>
      <c r="O27" s="29">
        <v>60</v>
      </c>
      <c r="P27" s="26">
        <f t="shared" si="12"/>
        <v>720</v>
      </c>
      <c r="Q27" s="27" t="s">
        <v>134</v>
      </c>
      <c r="R27" s="25">
        <v>0.5</v>
      </c>
      <c r="S27" s="23">
        <v>1</v>
      </c>
      <c r="T27" s="38" t="e">
        <f>#REF!</f>
        <v>#REF!</v>
      </c>
      <c r="U27" s="25" t="s">
        <v>80</v>
      </c>
      <c r="V27" s="29">
        <v>100</v>
      </c>
      <c r="W27" s="26">
        <f t="shared" si="13"/>
        <v>100</v>
      </c>
      <c r="X27" s="27" t="s">
        <v>199</v>
      </c>
      <c r="Y27" s="25">
        <v>1</v>
      </c>
      <c r="Z27" s="23">
        <v>2</v>
      </c>
      <c r="AA27" s="38">
        <f>F2</f>
        <v>2.61</v>
      </c>
      <c r="AB27" s="25" t="s">
        <v>200</v>
      </c>
      <c r="AC27" s="29">
        <v>100</v>
      </c>
      <c r="AD27" s="26">
        <f t="shared" si="14"/>
        <v>200</v>
      </c>
      <c r="AE27" s="20"/>
      <c r="AF27" s="40" t="s">
        <v>26</v>
      </c>
      <c r="AG27" s="41">
        <f>AJ27*5+AJ28*5</f>
        <v>22.5</v>
      </c>
      <c r="AH27" s="42" t="s">
        <v>21</v>
      </c>
      <c r="AI27" s="43" t="s">
        <v>27</v>
      </c>
      <c r="AJ27" s="42">
        <v>2</v>
      </c>
      <c r="AK27" s="74" t="s">
        <v>238</v>
      </c>
    </row>
    <row r="28" spans="1:37" ht="27" customHeight="1" x14ac:dyDescent="0.45">
      <c r="A28" s="36">
        <f>A27</f>
        <v>44490</v>
      </c>
      <c r="B28" s="37" t="s">
        <v>102</v>
      </c>
      <c r="C28" s="29" t="s">
        <v>145</v>
      </c>
      <c r="D28" s="25"/>
      <c r="E28" s="23">
        <v>2</v>
      </c>
      <c r="F28" s="39"/>
      <c r="G28" s="25" t="s">
        <v>100</v>
      </c>
      <c r="H28" s="27">
        <v>35</v>
      </c>
      <c r="I28" s="26">
        <f>E28*H28</f>
        <v>70</v>
      </c>
      <c r="J28" s="27" t="s">
        <v>249</v>
      </c>
      <c r="K28" s="25">
        <v>0.3</v>
      </c>
      <c r="L28" s="39">
        <v>0.5</v>
      </c>
      <c r="M28" s="38" t="e">
        <f>#REF!</f>
        <v>#REF!</v>
      </c>
      <c r="N28" s="25" t="s">
        <v>100</v>
      </c>
      <c r="O28" s="29">
        <v>80</v>
      </c>
      <c r="P28" s="26">
        <f t="shared" si="12"/>
        <v>40</v>
      </c>
      <c r="Q28" s="27"/>
      <c r="R28" s="25"/>
      <c r="S28" s="23"/>
      <c r="T28" s="39"/>
      <c r="U28" s="25"/>
      <c r="V28" s="29"/>
      <c r="W28" s="26">
        <f t="shared" si="13"/>
        <v>0</v>
      </c>
      <c r="X28" s="27" t="s">
        <v>114</v>
      </c>
      <c r="Y28" s="25"/>
      <c r="Z28" s="23">
        <v>3</v>
      </c>
      <c r="AA28" s="38"/>
      <c r="AB28" s="25" t="s">
        <v>201</v>
      </c>
      <c r="AC28" s="29">
        <v>55</v>
      </c>
      <c r="AD28" s="26">
        <f t="shared" si="14"/>
        <v>165</v>
      </c>
      <c r="AE28" s="20" t="s">
        <v>36</v>
      </c>
      <c r="AF28" s="40" t="s">
        <v>31</v>
      </c>
      <c r="AG28" s="41">
        <f>AJ26*15+AJ29*5+AJ30*15</f>
        <v>105</v>
      </c>
      <c r="AH28" s="42" t="s">
        <v>21</v>
      </c>
      <c r="AI28" s="40" t="s">
        <v>32</v>
      </c>
      <c r="AJ28" s="42">
        <v>2.5</v>
      </c>
      <c r="AK28" s="75" t="s">
        <v>241</v>
      </c>
    </row>
    <row r="29" spans="1:37" ht="27" customHeight="1" x14ac:dyDescent="0.45">
      <c r="A29" s="36"/>
      <c r="B29" s="37" t="s">
        <v>153</v>
      </c>
      <c r="C29" s="29" t="s">
        <v>206</v>
      </c>
      <c r="D29" s="25"/>
      <c r="E29" s="23">
        <v>2</v>
      </c>
      <c r="F29" s="39"/>
      <c r="G29" s="25" t="s">
        <v>100</v>
      </c>
      <c r="H29" s="29">
        <v>60</v>
      </c>
      <c r="I29" s="26">
        <f t="shared" ref="I29" si="15">E29*H29</f>
        <v>120</v>
      </c>
      <c r="J29" s="27"/>
      <c r="K29" s="25"/>
      <c r="L29" s="23"/>
      <c r="M29" s="39"/>
      <c r="N29" s="25"/>
      <c r="O29" s="29"/>
      <c r="P29" s="26"/>
      <c r="Q29" s="27"/>
      <c r="R29" s="25"/>
      <c r="S29" s="23"/>
      <c r="T29" s="39"/>
      <c r="U29" s="25"/>
      <c r="V29" s="29"/>
      <c r="W29" s="26">
        <f t="shared" si="13"/>
        <v>0</v>
      </c>
      <c r="X29" s="27"/>
      <c r="Y29" s="25"/>
      <c r="Z29" s="23"/>
      <c r="AA29" s="39"/>
      <c r="AB29" s="25"/>
      <c r="AC29" s="29"/>
      <c r="AD29" s="26"/>
      <c r="AE29" s="20"/>
      <c r="AF29" s="40"/>
      <c r="AG29" s="46"/>
      <c r="AH29" s="42"/>
      <c r="AI29" s="40" t="s">
        <v>35</v>
      </c>
      <c r="AJ29" s="42">
        <v>1.2</v>
      </c>
      <c r="AK29" s="74">
        <v>2</v>
      </c>
    </row>
    <row r="30" spans="1:37" ht="27" customHeight="1" x14ac:dyDescent="0.45">
      <c r="A30" s="36" t="s">
        <v>85</v>
      </c>
      <c r="B30" s="37"/>
      <c r="C30" s="27" t="s">
        <v>216</v>
      </c>
      <c r="D30" s="25"/>
      <c r="E30" s="39">
        <v>0.5</v>
      </c>
      <c r="F30" s="39"/>
      <c r="G30" s="25" t="s">
        <v>100</v>
      </c>
      <c r="H30" s="29">
        <v>80</v>
      </c>
      <c r="I30" s="26">
        <f>E30*H30</f>
        <v>40</v>
      </c>
      <c r="J30" s="27"/>
      <c r="K30" s="25"/>
      <c r="L30" s="23"/>
      <c r="M30" s="39"/>
      <c r="N30" s="25"/>
      <c r="O30" s="29"/>
      <c r="P30" s="26"/>
      <c r="Q30" s="27"/>
      <c r="R30" s="25"/>
      <c r="S30" s="23"/>
      <c r="T30" s="39"/>
      <c r="U30" s="25"/>
      <c r="V30" s="29"/>
      <c r="W30" s="26"/>
      <c r="X30" s="27"/>
      <c r="Y30" s="25"/>
      <c r="Z30" s="23"/>
      <c r="AA30" s="39"/>
      <c r="AB30" s="25"/>
      <c r="AC30" s="29"/>
      <c r="AD30" s="26"/>
      <c r="AE30" s="20"/>
      <c r="AF30" s="40"/>
      <c r="AG30" s="46"/>
      <c r="AH30" s="42"/>
      <c r="AI30" s="40" t="s">
        <v>36</v>
      </c>
      <c r="AJ30" s="42">
        <v>1</v>
      </c>
      <c r="AK30" s="75">
        <v>1</v>
      </c>
    </row>
    <row r="31" spans="1:37" ht="27" customHeight="1" thickBot="1" x14ac:dyDescent="0.5">
      <c r="A31" s="47"/>
      <c r="B31" s="20"/>
      <c r="C31" s="29"/>
      <c r="D31" s="29"/>
      <c r="E31" s="23"/>
      <c r="F31" s="39"/>
      <c r="G31" s="25"/>
      <c r="H31" s="29"/>
      <c r="I31" s="26"/>
      <c r="J31" s="27"/>
      <c r="K31" s="25"/>
      <c r="L31" s="23"/>
      <c r="M31" s="39"/>
      <c r="N31" s="25"/>
      <c r="O31" s="29"/>
      <c r="P31" s="26"/>
      <c r="Q31" s="27"/>
      <c r="R31" s="25"/>
      <c r="S31" s="23"/>
      <c r="T31" s="39"/>
      <c r="U31" s="25"/>
      <c r="V31" s="29"/>
      <c r="W31" s="26"/>
      <c r="X31" s="27"/>
      <c r="Y31" s="25"/>
      <c r="Z31" s="23"/>
      <c r="AA31" s="39"/>
      <c r="AB31" s="25"/>
      <c r="AC31" s="29"/>
      <c r="AD31" s="26"/>
      <c r="AE31" s="20"/>
      <c r="AF31" s="40"/>
      <c r="AG31" s="46"/>
      <c r="AH31" s="42"/>
      <c r="AI31" s="40"/>
      <c r="AJ31" s="42"/>
      <c r="AK31" s="49"/>
    </row>
    <row r="32" spans="1:37" ht="27" customHeight="1" x14ac:dyDescent="0.45">
      <c r="A32" s="70"/>
      <c r="B32" s="13"/>
      <c r="C32" s="175" t="s">
        <v>268</v>
      </c>
      <c r="D32" s="177"/>
      <c r="E32" s="177"/>
      <c r="F32" s="177"/>
      <c r="G32" s="177"/>
      <c r="H32" s="177"/>
      <c r="I32" s="177"/>
      <c r="J32" s="177" t="s">
        <v>289</v>
      </c>
      <c r="K32" s="177"/>
      <c r="L32" s="177"/>
      <c r="M32" s="177"/>
      <c r="N32" s="177"/>
      <c r="O32" s="177"/>
      <c r="P32" s="177"/>
      <c r="Q32" s="177" t="s">
        <v>109</v>
      </c>
      <c r="R32" s="177"/>
      <c r="S32" s="177"/>
      <c r="T32" s="177"/>
      <c r="U32" s="177"/>
      <c r="V32" s="177"/>
      <c r="W32" s="177"/>
      <c r="X32" s="177" t="s">
        <v>260</v>
      </c>
      <c r="Y32" s="177"/>
      <c r="Z32" s="177"/>
      <c r="AA32" s="177"/>
      <c r="AB32" s="177"/>
      <c r="AC32" s="177"/>
      <c r="AD32" s="177"/>
      <c r="AE32" s="13"/>
      <c r="AF32" s="15" t="s">
        <v>14</v>
      </c>
      <c r="AG32" s="16">
        <f>AJ33*68+AJ34*73+AJ35*45+AJ36*24+AJ37*60</f>
        <v>767</v>
      </c>
      <c r="AH32" s="17" t="s">
        <v>15</v>
      </c>
      <c r="AI32" s="178" t="s">
        <v>16</v>
      </c>
      <c r="AJ32" s="178"/>
      <c r="AK32" s="18" t="s">
        <v>17</v>
      </c>
    </row>
    <row r="33" spans="1:37" ht="27" customHeight="1" x14ac:dyDescent="0.45">
      <c r="A33" s="110"/>
      <c r="B33" s="72"/>
      <c r="C33" s="21" t="s">
        <v>267</v>
      </c>
      <c r="D33" s="22">
        <v>5</v>
      </c>
      <c r="E33" s="23">
        <v>261</v>
      </c>
      <c r="F33" s="28">
        <f>F30</f>
        <v>0</v>
      </c>
      <c r="G33" s="25" t="s">
        <v>71</v>
      </c>
      <c r="H33" s="21">
        <v>15</v>
      </c>
      <c r="I33" s="26">
        <f>E33*H33</f>
        <v>3915</v>
      </c>
      <c r="J33" s="30" t="s">
        <v>290</v>
      </c>
      <c r="K33" s="22">
        <v>3</v>
      </c>
      <c r="L33" s="23">
        <v>6</v>
      </c>
      <c r="M33" s="24" t="e">
        <f>#REF!</f>
        <v>#REF!</v>
      </c>
      <c r="N33" s="25" t="s">
        <v>291</v>
      </c>
      <c r="O33" s="21">
        <v>35</v>
      </c>
      <c r="P33" s="26">
        <f t="shared" ref="P33:P36" si="16">L33*O33</f>
        <v>210</v>
      </c>
      <c r="Q33" s="30" t="s">
        <v>156</v>
      </c>
      <c r="R33" s="22">
        <v>7</v>
      </c>
      <c r="S33" s="23">
        <v>19</v>
      </c>
      <c r="T33" s="24">
        <f>F30</f>
        <v>0</v>
      </c>
      <c r="U33" s="25" t="s">
        <v>100</v>
      </c>
      <c r="V33" s="21">
        <v>35</v>
      </c>
      <c r="W33" s="26">
        <f t="shared" ref="W33:W35" si="17">S33*V33</f>
        <v>665</v>
      </c>
      <c r="X33" s="48" t="s">
        <v>261</v>
      </c>
      <c r="Y33" s="25">
        <v>4</v>
      </c>
      <c r="Z33" s="23">
        <v>5</v>
      </c>
      <c r="AA33" s="24">
        <f>F30</f>
        <v>0</v>
      </c>
      <c r="AB33" s="25" t="s">
        <v>100</v>
      </c>
      <c r="AC33" s="29">
        <v>35</v>
      </c>
      <c r="AD33" s="26">
        <f t="shared" ref="AD33:AD34" si="18">Z33*AC33</f>
        <v>175</v>
      </c>
      <c r="AE33" s="20"/>
      <c r="AF33" s="31" t="s">
        <v>20</v>
      </c>
      <c r="AG33" s="32">
        <f>AJ33*2+AJ36*1+AJ34*7</f>
        <v>34</v>
      </c>
      <c r="AH33" s="33" t="s">
        <v>21</v>
      </c>
      <c r="AI33" s="34" t="s">
        <v>22</v>
      </c>
      <c r="AJ33" s="33">
        <v>5.5</v>
      </c>
      <c r="AK33" s="35" t="s">
        <v>235</v>
      </c>
    </row>
    <row r="34" spans="1:37" ht="27" customHeight="1" x14ac:dyDescent="0.45">
      <c r="A34" s="112">
        <f>A27+1</f>
        <v>44491</v>
      </c>
      <c r="B34" s="37" t="s">
        <v>23</v>
      </c>
      <c r="C34" s="29" t="s">
        <v>125</v>
      </c>
      <c r="D34" s="25">
        <v>2</v>
      </c>
      <c r="E34" s="23">
        <v>3</v>
      </c>
      <c r="F34" s="39">
        <f>F30</f>
        <v>0</v>
      </c>
      <c r="G34" s="25" t="s">
        <v>82</v>
      </c>
      <c r="H34" s="29">
        <v>10</v>
      </c>
      <c r="I34" s="26">
        <f>E34*H34</f>
        <v>30</v>
      </c>
      <c r="J34" s="27" t="s">
        <v>292</v>
      </c>
      <c r="K34" s="25">
        <v>1</v>
      </c>
      <c r="L34" s="23">
        <v>3</v>
      </c>
      <c r="M34" s="38" t="e">
        <f>#REF!</f>
        <v>#REF!</v>
      </c>
      <c r="N34" s="25" t="s">
        <v>291</v>
      </c>
      <c r="O34" s="29">
        <v>35</v>
      </c>
      <c r="P34" s="26">
        <f t="shared" si="16"/>
        <v>105</v>
      </c>
      <c r="Q34" s="27" t="s">
        <v>134</v>
      </c>
      <c r="R34" s="25">
        <v>0.5</v>
      </c>
      <c r="S34" s="23">
        <v>1</v>
      </c>
      <c r="T34" s="38" t="e">
        <f>#REF!</f>
        <v>#REF!</v>
      </c>
      <c r="U34" s="25" t="s">
        <v>80</v>
      </c>
      <c r="V34" s="29">
        <v>100</v>
      </c>
      <c r="W34" s="26">
        <f t="shared" si="17"/>
        <v>100</v>
      </c>
      <c r="X34" s="48" t="s">
        <v>90</v>
      </c>
      <c r="Y34" s="25"/>
      <c r="Z34" s="23">
        <v>5</v>
      </c>
      <c r="AA34" s="38"/>
      <c r="AB34" s="25" t="s">
        <v>100</v>
      </c>
      <c r="AC34" s="29">
        <v>30</v>
      </c>
      <c r="AD34" s="26">
        <f t="shared" si="18"/>
        <v>150</v>
      </c>
      <c r="AE34" s="20"/>
      <c r="AF34" s="40" t="s">
        <v>26</v>
      </c>
      <c r="AG34" s="41">
        <f>AJ34*5+AJ35*5</f>
        <v>29</v>
      </c>
      <c r="AH34" s="42" t="s">
        <v>21</v>
      </c>
      <c r="AI34" s="43" t="s">
        <v>27</v>
      </c>
      <c r="AJ34" s="42">
        <v>3</v>
      </c>
      <c r="AK34" s="44" t="s">
        <v>238</v>
      </c>
    </row>
    <row r="35" spans="1:37" ht="27" customHeight="1" x14ac:dyDescent="0.45">
      <c r="A35" s="114">
        <f>A34</f>
        <v>44491</v>
      </c>
      <c r="B35" s="37" t="s">
        <v>102</v>
      </c>
      <c r="C35" s="27"/>
      <c r="D35" s="25"/>
      <c r="E35" s="39"/>
      <c r="F35" s="38"/>
      <c r="G35" s="25"/>
      <c r="H35" s="29"/>
      <c r="I35" s="26"/>
      <c r="J35" s="27" t="s">
        <v>293</v>
      </c>
      <c r="K35" s="25">
        <v>1.5</v>
      </c>
      <c r="L35" s="23">
        <v>9</v>
      </c>
      <c r="M35" s="38" t="e">
        <f>#REF!</f>
        <v>#REF!</v>
      </c>
      <c r="N35" s="25" t="s">
        <v>291</v>
      </c>
      <c r="O35" s="29">
        <v>55</v>
      </c>
      <c r="P35" s="26">
        <f t="shared" si="16"/>
        <v>495</v>
      </c>
      <c r="Q35" s="27" t="s">
        <v>106</v>
      </c>
      <c r="R35" s="25"/>
      <c r="S35" s="23">
        <v>1</v>
      </c>
      <c r="T35" s="38"/>
      <c r="U35" s="25" t="s">
        <v>100</v>
      </c>
      <c r="V35" s="29">
        <v>35</v>
      </c>
      <c r="W35" s="26">
        <f t="shared" si="17"/>
        <v>35</v>
      </c>
      <c r="X35" s="48" t="s">
        <v>262</v>
      </c>
      <c r="Y35" s="25"/>
      <c r="Z35" s="23">
        <v>2</v>
      </c>
      <c r="AA35" s="38"/>
      <c r="AB35" s="25" t="s">
        <v>100</v>
      </c>
      <c r="AC35" s="29">
        <v>75</v>
      </c>
      <c r="AD35" s="26">
        <f t="shared" ref="AD35:AD37" si="19">Z35*AC35</f>
        <v>150</v>
      </c>
      <c r="AE35" s="20"/>
      <c r="AF35" s="40" t="s">
        <v>31</v>
      </c>
      <c r="AG35" s="41">
        <f>AJ33*15+AJ36*5+AJ37*15</f>
        <v>92.5</v>
      </c>
      <c r="AH35" s="42" t="s">
        <v>21</v>
      </c>
      <c r="AI35" s="40" t="s">
        <v>32</v>
      </c>
      <c r="AJ35" s="42">
        <v>2.8</v>
      </c>
      <c r="AK35" s="45" t="s">
        <v>241</v>
      </c>
    </row>
    <row r="36" spans="1:37" ht="27" customHeight="1" x14ac:dyDescent="0.45">
      <c r="A36" s="36"/>
      <c r="B36" s="37" t="s">
        <v>153</v>
      </c>
      <c r="C36" s="27"/>
      <c r="D36" s="25"/>
      <c r="E36" s="39"/>
      <c r="F36" s="38"/>
      <c r="G36" s="25"/>
      <c r="H36" s="29"/>
      <c r="I36" s="26"/>
      <c r="J36" s="27" t="s">
        <v>294</v>
      </c>
      <c r="K36" s="25">
        <v>0.5</v>
      </c>
      <c r="L36" s="23">
        <v>3</v>
      </c>
      <c r="M36" s="38" t="e">
        <f>#REF!</f>
        <v>#REF!</v>
      </c>
      <c r="N36" s="25" t="s">
        <v>291</v>
      </c>
      <c r="O36" s="29">
        <v>135</v>
      </c>
      <c r="P36" s="26">
        <f t="shared" si="16"/>
        <v>405</v>
      </c>
      <c r="Q36" s="27" t="s">
        <v>131</v>
      </c>
      <c r="R36" s="25"/>
      <c r="S36" s="23">
        <v>1</v>
      </c>
      <c r="T36" s="38"/>
      <c r="U36" s="25" t="s">
        <v>100</v>
      </c>
      <c r="V36" s="29">
        <v>60</v>
      </c>
      <c r="W36" s="26">
        <f t="shared" ref="W36" si="20">S36*V36</f>
        <v>60</v>
      </c>
      <c r="X36" s="27" t="s">
        <v>263</v>
      </c>
      <c r="Y36" s="25"/>
      <c r="Z36" s="23">
        <v>4</v>
      </c>
      <c r="AA36" s="39"/>
      <c r="AB36" s="25" t="s">
        <v>100</v>
      </c>
      <c r="AC36" s="29">
        <v>75</v>
      </c>
      <c r="AD36" s="26">
        <f t="shared" si="19"/>
        <v>300</v>
      </c>
      <c r="AE36" s="20"/>
      <c r="AF36" s="40"/>
      <c r="AG36" s="46"/>
      <c r="AH36" s="42"/>
      <c r="AI36" s="40" t="s">
        <v>35</v>
      </c>
      <c r="AJ36" s="42">
        <v>2</v>
      </c>
      <c r="AK36" s="44">
        <v>2</v>
      </c>
    </row>
    <row r="37" spans="1:37" ht="27" customHeight="1" x14ac:dyDescent="0.45">
      <c r="A37" s="110"/>
      <c r="B37" s="37"/>
      <c r="C37" s="27"/>
      <c r="D37" s="25"/>
      <c r="E37" s="39"/>
      <c r="F37" s="38"/>
      <c r="G37" s="25"/>
      <c r="H37" s="29"/>
      <c r="I37" s="26"/>
      <c r="J37" s="27"/>
      <c r="K37" s="25"/>
      <c r="L37" s="23"/>
      <c r="M37" s="38"/>
      <c r="N37" s="25"/>
      <c r="O37" s="29"/>
      <c r="P37" s="26"/>
      <c r="Q37" s="27"/>
      <c r="R37" s="25"/>
      <c r="S37" s="23"/>
      <c r="T37" s="39"/>
      <c r="U37" s="25"/>
      <c r="V37" s="29"/>
      <c r="W37" s="26"/>
      <c r="X37" s="27" t="s">
        <v>110</v>
      </c>
      <c r="Y37" s="25"/>
      <c r="Z37" s="39">
        <v>0.5</v>
      </c>
      <c r="AA37" s="38">
        <f>F31</f>
        <v>0</v>
      </c>
      <c r="AB37" s="25" t="s">
        <v>100</v>
      </c>
      <c r="AC37" s="29">
        <v>80</v>
      </c>
      <c r="AD37" s="26">
        <f t="shared" si="19"/>
        <v>40</v>
      </c>
      <c r="AE37" s="20"/>
      <c r="AF37" s="40"/>
      <c r="AG37" s="46"/>
      <c r="AH37" s="42"/>
      <c r="AI37" s="40" t="s">
        <v>36</v>
      </c>
      <c r="AJ37" s="42">
        <v>0</v>
      </c>
      <c r="AK37" s="45">
        <v>1</v>
      </c>
    </row>
    <row r="38" spans="1:37" ht="27" customHeight="1" thickBot="1" x14ac:dyDescent="0.5">
      <c r="A38" s="116"/>
      <c r="B38" s="65"/>
      <c r="C38" s="54"/>
      <c r="D38" s="55"/>
      <c r="E38" s="56"/>
      <c r="F38" s="57"/>
      <c r="G38" s="55"/>
      <c r="H38" s="54"/>
      <c r="I38" s="58"/>
      <c r="J38" s="62"/>
      <c r="K38" s="55"/>
      <c r="L38" s="57"/>
      <c r="M38" s="63"/>
      <c r="N38" s="55"/>
      <c r="O38" s="54"/>
      <c r="P38" s="58"/>
      <c r="Q38" s="62"/>
      <c r="R38" s="55"/>
      <c r="S38" s="56"/>
      <c r="T38" s="57"/>
      <c r="U38" s="55"/>
      <c r="V38" s="54"/>
      <c r="W38" s="58"/>
      <c r="X38" s="62"/>
      <c r="Y38" s="55"/>
      <c r="Z38" s="57"/>
      <c r="AA38" s="63"/>
      <c r="AB38" s="55"/>
      <c r="AC38" s="54"/>
      <c r="AD38" s="58"/>
      <c r="AE38" s="65" t="s">
        <v>49</v>
      </c>
      <c r="AF38" s="66"/>
      <c r="AG38" s="67"/>
      <c r="AH38" s="68"/>
      <c r="AI38" s="66"/>
      <c r="AJ38" s="68"/>
      <c r="AK38" s="69"/>
    </row>
    <row r="39" spans="1:37" ht="32.25" x14ac:dyDescent="0.45">
      <c r="A39" s="82"/>
      <c r="B39" s="82"/>
      <c r="C39" s="83"/>
      <c r="D39" s="83"/>
      <c r="E39" s="142"/>
      <c r="F39" s="39"/>
      <c r="G39" s="85"/>
      <c r="H39" s="83"/>
      <c r="I39" s="83">
        <f>SUM(I5:I38)</f>
        <v>14530</v>
      </c>
      <c r="J39" s="83"/>
      <c r="K39" s="83"/>
      <c r="L39" s="83"/>
      <c r="M39" s="25"/>
      <c r="N39" s="85"/>
      <c r="O39" s="83"/>
      <c r="P39" s="83">
        <f>SUM(P5:P38)</f>
        <v>5965</v>
      </c>
      <c r="Q39" s="83"/>
      <c r="R39" s="83"/>
      <c r="S39" s="83"/>
      <c r="T39" s="25" t="s">
        <v>55</v>
      </c>
      <c r="U39" s="85"/>
      <c r="V39" s="83"/>
      <c r="W39" s="83">
        <f>SUM(W5:W38)</f>
        <v>3195</v>
      </c>
      <c r="X39" s="83"/>
      <c r="Y39" s="83"/>
      <c r="Z39" s="83"/>
      <c r="AA39" s="25"/>
      <c r="AB39" s="85"/>
      <c r="AC39" s="83"/>
      <c r="AD39" s="83">
        <f>SUM(AD5:AD38)</f>
        <v>6345</v>
      </c>
      <c r="AE39" s="86">
        <f>(SUM(A39:AD39)+(1*E2*5)+(1*E2*5))/5/261</f>
        <v>25.015325670498083</v>
      </c>
      <c r="AF39" s="87"/>
      <c r="AG39" s="88"/>
      <c r="AH39" s="88"/>
      <c r="AI39" s="88"/>
      <c r="AJ39" s="88"/>
      <c r="AK39" s="88"/>
    </row>
    <row r="40" spans="1:37" ht="32.25" x14ac:dyDescent="0.45">
      <c r="A40" s="171"/>
      <c r="B40" s="171"/>
      <c r="C40" s="89"/>
      <c r="D40" s="89"/>
      <c r="E40" s="90"/>
      <c r="F40" s="90"/>
      <c r="G40" s="172"/>
      <c r="H40" s="172"/>
      <c r="I40" s="172"/>
      <c r="J40" s="172"/>
      <c r="K40" s="172"/>
      <c r="L40" s="91"/>
      <c r="M40" s="89"/>
      <c r="N40" s="92"/>
      <c r="O40" s="89"/>
      <c r="P40" s="89"/>
      <c r="Q40" s="173" t="s">
        <v>50</v>
      </c>
      <c r="R40" s="173"/>
      <c r="S40" s="173"/>
      <c r="T40" s="173"/>
      <c r="U40" s="173"/>
      <c r="V40" s="173"/>
      <c r="W40" s="173"/>
      <c r="X40" s="173"/>
      <c r="Y40" s="89"/>
      <c r="Z40" s="89"/>
      <c r="AA40" s="89"/>
      <c r="AB40" s="92"/>
      <c r="AC40" s="89"/>
      <c r="AD40" s="89"/>
      <c r="AE40" s="92" t="s">
        <v>69</v>
      </c>
      <c r="AG40" s="89"/>
    </row>
    <row r="41" spans="1:37" ht="32.25" x14ac:dyDescent="0.45">
      <c r="A41" s="92"/>
      <c r="B41" s="92"/>
      <c r="C41" s="89"/>
      <c r="D41" s="89"/>
      <c r="E41" s="90"/>
      <c r="G41" s="92"/>
      <c r="H41" s="89"/>
      <c r="I41" s="89"/>
      <c r="J41" s="89"/>
      <c r="K41" s="89"/>
      <c r="L41" s="89"/>
      <c r="N41" s="89"/>
      <c r="O41" s="89"/>
      <c r="P41" s="89"/>
      <c r="Q41" s="89"/>
      <c r="R41" s="89"/>
      <c r="S41" s="89"/>
      <c r="U41" s="89"/>
      <c r="V41" s="89"/>
      <c r="W41" s="89"/>
      <c r="X41" s="89"/>
      <c r="Y41" s="89"/>
      <c r="Z41" s="89"/>
      <c r="AB41" s="89"/>
      <c r="AC41" s="89"/>
      <c r="AD41" s="89"/>
      <c r="AE41" s="92"/>
    </row>
    <row r="45" spans="1:37" ht="16.5" x14ac:dyDescent="0.25">
      <c r="E45" s="1"/>
      <c r="F45" s="1"/>
      <c r="AF45" s="1"/>
    </row>
    <row r="46" spans="1:37" ht="16.5" x14ac:dyDescent="0.25">
      <c r="E46" s="1"/>
      <c r="F46" s="1"/>
      <c r="AF46" s="1"/>
    </row>
    <row r="47" spans="1:37" ht="16.5" x14ac:dyDescent="0.25">
      <c r="E47" s="1"/>
      <c r="F47" s="1"/>
      <c r="AF47" s="1"/>
    </row>
    <row r="48" spans="1:37" ht="16.5" x14ac:dyDescent="0.25">
      <c r="E48" s="1"/>
      <c r="F48" s="1"/>
      <c r="AF48" s="1"/>
    </row>
    <row r="49" spans="5:32" ht="16.5" x14ac:dyDescent="0.25">
      <c r="E49" s="1"/>
      <c r="F49" s="1"/>
      <c r="AF49" s="1"/>
    </row>
    <row r="50" spans="5:32" ht="16.5" x14ac:dyDescent="0.25">
      <c r="E50" s="1"/>
      <c r="F50" s="1"/>
      <c r="AF50" s="1"/>
    </row>
    <row r="51" spans="5:32" ht="16.5" x14ac:dyDescent="0.25">
      <c r="E51" s="1"/>
      <c r="F51" s="1"/>
      <c r="AF51" s="1"/>
    </row>
    <row r="52" spans="5:32" ht="16.5" x14ac:dyDescent="0.25">
      <c r="E52" s="1"/>
      <c r="F52" s="1"/>
      <c r="AF52" s="1"/>
    </row>
    <row r="53" spans="5:32" ht="16.5" x14ac:dyDescent="0.25">
      <c r="E53" s="1"/>
      <c r="F53" s="1"/>
      <c r="AF53" s="1"/>
    </row>
    <row r="54" spans="5:32" ht="16.5" x14ac:dyDescent="0.25">
      <c r="E54" s="1"/>
      <c r="F54" s="1"/>
      <c r="AF54" s="1"/>
    </row>
  </sheetData>
  <mergeCells count="34">
    <mergeCell ref="AI32:AJ32"/>
    <mergeCell ref="A40:B40"/>
    <mergeCell ref="G40:K40"/>
    <mergeCell ref="Q40:X40"/>
    <mergeCell ref="C25:I25"/>
    <mergeCell ref="J25:P25"/>
    <mergeCell ref="Q25:W25"/>
    <mergeCell ref="X25:AD25"/>
    <mergeCell ref="C32:I32"/>
    <mergeCell ref="J32:P32"/>
    <mergeCell ref="Q32:W32"/>
    <mergeCell ref="X32:AD32"/>
    <mergeCell ref="AI25:AJ25"/>
    <mergeCell ref="C11:I11"/>
    <mergeCell ref="J11:P11"/>
    <mergeCell ref="Q11:W11"/>
    <mergeCell ref="X11:AD11"/>
    <mergeCell ref="AI11:AJ11"/>
    <mergeCell ref="C18:I18"/>
    <mergeCell ref="J18:P18"/>
    <mergeCell ref="Q18:W18"/>
    <mergeCell ref="X18:AD18"/>
    <mergeCell ref="AI18:AJ18"/>
    <mergeCell ref="A1:AG1"/>
    <mergeCell ref="A2:C2"/>
    <mergeCell ref="H2:J2"/>
    <mergeCell ref="M2:O2"/>
    <mergeCell ref="AF3:AK3"/>
    <mergeCell ref="Z2:AK2"/>
    <mergeCell ref="C4:I4"/>
    <mergeCell ref="J4:P4"/>
    <mergeCell ref="Q4:W4"/>
    <mergeCell ref="X4:AD4"/>
    <mergeCell ref="AI4:AJ4"/>
  </mergeCells>
  <phoneticPr fontId="4" type="noConversion"/>
  <printOptions horizontalCentered="1" verticalCentered="1"/>
  <pageMargins left="0" right="0" top="0" bottom="0" header="0.51181102362204722" footer="0.51181102362204722"/>
  <pageSetup paperSize="9" scale="52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99"/>
    <pageSetUpPr fitToPage="1"/>
  </sheetPr>
  <dimension ref="A1:AK59"/>
  <sheetViews>
    <sheetView tabSelected="1" view="pageBreakPreview" zoomScale="50" zoomScaleNormal="55" zoomScaleSheetLayoutView="50" workbookViewId="0">
      <selection activeCell="S16" sqref="S16"/>
    </sheetView>
  </sheetViews>
  <sheetFormatPr defaultColWidth="9" defaultRowHeight="30" x14ac:dyDescent="0.45"/>
  <cols>
    <col min="1" max="1" width="18.125" style="2" customWidth="1"/>
    <col min="2" max="2" width="8.125" style="2" customWidth="1"/>
    <col min="3" max="3" width="32.25" style="2" customWidth="1"/>
    <col min="4" max="4" width="10.625" style="2" hidden="1" customWidth="1"/>
    <col min="5" max="5" width="9.75" style="169" customWidth="1"/>
    <col min="6" max="6" width="7.5" style="169" hidden="1" customWidth="1"/>
    <col min="7" max="7" width="10.125" style="2" customWidth="1"/>
    <col min="8" max="9" width="10.125" style="2" hidden="1" customWidth="1"/>
    <col min="10" max="10" width="31.375" style="2" customWidth="1"/>
    <col min="11" max="11" width="8" style="2" hidden="1" customWidth="1"/>
    <col min="12" max="12" width="9.375" style="2" customWidth="1"/>
    <col min="13" max="13" width="9" style="2" hidden="1" customWidth="1"/>
    <col min="14" max="14" width="9.375" style="2" customWidth="1"/>
    <col min="15" max="15" width="11.625" style="2" hidden="1" customWidth="1"/>
    <col min="16" max="16" width="11.125" style="2" hidden="1" customWidth="1"/>
    <col min="17" max="17" width="34.375" style="2" customWidth="1"/>
    <col min="18" max="18" width="1" style="2" hidden="1" customWidth="1"/>
    <col min="19" max="19" width="10.5" style="2" customWidth="1"/>
    <col min="20" max="20" width="9" style="2" hidden="1" customWidth="1"/>
    <col min="21" max="21" width="7.875" style="2" customWidth="1"/>
    <col min="22" max="22" width="8.5" style="2" hidden="1" customWidth="1"/>
    <col min="23" max="23" width="9.125" style="2" hidden="1" customWidth="1"/>
    <col min="24" max="24" width="31.125" style="2" customWidth="1"/>
    <col min="25" max="25" width="9" style="2" hidden="1" customWidth="1"/>
    <col min="26" max="26" width="9" style="2"/>
    <col min="27" max="27" width="9" style="2" hidden="1" customWidth="1"/>
    <col min="28" max="28" width="8.125" style="2" customWidth="1"/>
    <col min="29" max="29" width="9" style="2" hidden="1" customWidth="1"/>
    <col min="30" max="30" width="12.375" style="2" hidden="1" customWidth="1"/>
    <col min="31" max="31" width="10.5" style="2" customWidth="1"/>
    <col min="32" max="32" width="9.25" style="170" customWidth="1"/>
    <col min="33" max="33" width="6.125" style="2" customWidth="1"/>
    <col min="34" max="34" width="3.75" style="2" customWidth="1"/>
    <col min="35" max="35" width="9.875" style="2" customWidth="1"/>
    <col min="36" max="36" width="5.875" style="2" customWidth="1"/>
    <col min="37" max="37" width="9.25" style="2" customWidth="1"/>
    <col min="38" max="16384" width="9" style="2"/>
  </cols>
  <sheetData>
    <row r="1" spans="1:37" ht="65.25" customHeight="1" x14ac:dyDescent="0.25">
      <c r="A1" s="179" t="s">
        <v>370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179"/>
      <c r="O1" s="179"/>
      <c r="P1" s="179"/>
      <c r="Q1" s="179"/>
      <c r="R1" s="179"/>
      <c r="S1" s="179"/>
      <c r="T1" s="179"/>
      <c r="U1" s="179"/>
      <c r="V1" s="179"/>
      <c r="W1" s="179"/>
      <c r="X1" s="179"/>
      <c r="Y1" s="179"/>
      <c r="Z1" s="179"/>
      <c r="AA1" s="179"/>
      <c r="AB1" s="179"/>
      <c r="AC1" s="179"/>
      <c r="AD1" s="179"/>
      <c r="AE1" s="179"/>
      <c r="AF1" s="179"/>
      <c r="AG1" s="179"/>
    </row>
    <row r="2" spans="1:37" ht="33" thickBot="1" x14ac:dyDescent="0.5">
      <c r="A2" s="180" t="s">
        <v>0</v>
      </c>
      <c r="B2" s="180"/>
      <c r="C2" s="180"/>
      <c r="D2" s="3">
        <v>100</v>
      </c>
      <c r="E2" s="4">
        <v>261</v>
      </c>
      <c r="F2" s="5">
        <f>E2/D2</f>
        <v>2.61</v>
      </c>
      <c r="H2" s="180" t="s">
        <v>5</v>
      </c>
      <c r="I2" s="180"/>
      <c r="J2" s="180"/>
      <c r="K2" s="6">
        <v>5</v>
      </c>
      <c r="L2" s="6"/>
      <c r="M2" s="180" t="s">
        <v>6</v>
      </c>
      <c r="N2" s="180"/>
      <c r="O2" s="180"/>
      <c r="P2" s="6">
        <v>2</v>
      </c>
      <c r="Q2" s="6"/>
      <c r="R2" s="6"/>
      <c r="S2" s="6"/>
      <c r="T2" s="6"/>
      <c r="U2" s="6"/>
      <c r="V2" s="6"/>
      <c r="W2" s="6"/>
      <c r="X2" s="6"/>
      <c r="Y2" s="6"/>
      <c r="Z2" s="184" t="s">
        <v>256</v>
      </c>
      <c r="AA2" s="184"/>
      <c r="AB2" s="184"/>
      <c r="AC2" s="184"/>
      <c r="AD2" s="184"/>
      <c r="AE2" s="184"/>
      <c r="AF2" s="184"/>
      <c r="AG2" s="184"/>
      <c r="AH2" s="184"/>
      <c r="AI2" s="184"/>
      <c r="AJ2" s="184"/>
      <c r="AK2" s="184"/>
    </row>
    <row r="3" spans="1:37" ht="33" thickBot="1" x14ac:dyDescent="0.5">
      <c r="A3" s="7" t="s">
        <v>7</v>
      </c>
      <c r="B3" s="8"/>
      <c r="C3" s="9" t="s">
        <v>8</v>
      </c>
      <c r="D3" s="8" t="s">
        <v>9</v>
      </c>
      <c r="E3" s="10"/>
      <c r="F3" s="10"/>
      <c r="G3" s="8" t="s">
        <v>10</v>
      </c>
      <c r="H3" s="9" t="s">
        <v>11</v>
      </c>
      <c r="I3" s="8" t="s">
        <v>12</v>
      </c>
      <c r="J3" s="9"/>
      <c r="K3" s="8" t="s">
        <v>9</v>
      </c>
      <c r="L3" s="8"/>
      <c r="M3" s="8"/>
      <c r="N3" s="8" t="s">
        <v>10</v>
      </c>
      <c r="O3" s="9" t="s">
        <v>11</v>
      </c>
      <c r="P3" s="11" t="s">
        <v>12</v>
      </c>
      <c r="Q3" s="9" t="s">
        <v>8</v>
      </c>
      <c r="R3" s="8" t="s">
        <v>9</v>
      </c>
      <c r="S3" s="8"/>
      <c r="T3" s="8"/>
      <c r="U3" s="8" t="s">
        <v>10</v>
      </c>
      <c r="V3" s="9" t="s">
        <v>11</v>
      </c>
      <c r="W3" s="8" t="s">
        <v>12</v>
      </c>
      <c r="X3" s="12" t="s">
        <v>8</v>
      </c>
      <c r="Y3" s="8" t="s">
        <v>9</v>
      </c>
      <c r="Z3" s="8"/>
      <c r="AA3" s="8"/>
      <c r="AB3" s="8" t="s">
        <v>10</v>
      </c>
      <c r="AC3" s="9" t="s">
        <v>11</v>
      </c>
      <c r="AD3" s="11" t="s">
        <v>12</v>
      </c>
      <c r="AE3" s="13"/>
      <c r="AF3" s="181" t="s">
        <v>13</v>
      </c>
      <c r="AG3" s="182"/>
      <c r="AH3" s="182"/>
      <c r="AI3" s="182"/>
      <c r="AJ3" s="182"/>
      <c r="AK3" s="183"/>
    </row>
    <row r="4" spans="1:37" ht="27" customHeight="1" x14ac:dyDescent="0.45">
      <c r="A4" s="14"/>
      <c r="B4" s="13"/>
      <c r="C4" s="192" t="s">
        <v>220</v>
      </c>
      <c r="D4" s="193"/>
      <c r="E4" s="193"/>
      <c r="F4" s="193"/>
      <c r="G4" s="193"/>
      <c r="H4" s="193"/>
      <c r="I4" s="194"/>
      <c r="J4" s="177" t="s">
        <v>223</v>
      </c>
      <c r="K4" s="177"/>
      <c r="L4" s="177"/>
      <c r="M4" s="177"/>
      <c r="N4" s="177"/>
      <c r="O4" s="177"/>
      <c r="P4" s="177"/>
      <c r="Q4" s="176" t="s">
        <v>108</v>
      </c>
      <c r="R4" s="174"/>
      <c r="S4" s="174"/>
      <c r="T4" s="174"/>
      <c r="U4" s="174"/>
      <c r="V4" s="174"/>
      <c r="W4" s="175"/>
      <c r="X4" s="177" t="s">
        <v>116</v>
      </c>
      <c r="Y4" s="177"/>
      <c r="Z4" s="177"/>
      <c r="AA4" s="177"/>
      <c r="AB4" s="177"/>
      <c r="AC4" s="177"/>
      <c r="AD4" s="177"/>
      <c r="AE4" s="13"/>
      <c r="AF4" s="143" t="s">
        <v>14</v>
      </c>
      <c r="AG4" s="144">
        <f>AJ5*68+AJ6*73+AJ7*45+AJ8*24+AJ9*60</f>
        <v>701.4</v>
      </c>
      <c r="AH4" s="145" t="s">
        <v>15</v>
      </c>
      <c r="AI4" s="202" t="s">
        <v>16</v>
      </c>
      <c r="AJ4" s="202"/>
      <c r="AK4" s="146" t="s">
        <v>17</v>
      </c>
    </row>
    <row r="5" spans="1:37" ht="27" customHeight="1" x14ac:dyDescent="0.45">
      <c r="A5" s="19">
        <v>44494</v>
      </c>
      <c r="B5" s="99"/>
      <c r="C5" s="111" t="s">
        <v>37</v>
      </c>
      <c r="D5" s="104">
        <v>8</v>
      </c>
      <c r="E5" s="23">
        <v>2</v>
      </c>
      <c r="F5" s="135" t="e">
        <f>#REF!</f>
        <v>#REF!</v>
      </c>
      <c r="G5" s="25" t="s">
        <v>100</v>
      </c>
      <c r="H5" s="104">
        <v>120</v>
      </c>
      <c r="I5" s="147">
        <f>E5*H5</f>
        <v>240</v>
      </c>
      <c r="J5" s="27" t="s">
        <v>169</v>
      </c>
      <c r="K5" s="25">
        <v>3</v>
      </c>
      <c r="L5" s="23">
        <v>15</v>
      </c>
      <c r="M5" s="38" t="e">
        <f>#REF!</f>
        <v>#REF!</v>
      </c>
      <c r="N5" s="25" t="s">
        <v>100</v>
      </c>
      <c r="O5" s="29">
        <v>35</v>
      </c>
      <c r="P5" s="26">
        <f>L5*O5</f>
        <v>525</v>
      </c>
      <c r="Q5" s="27" t="s">
        <v>154</v>
      </c>
      <c r="R5" s="25">
        <v>7</v>
      </c>
      <c r="S5" s="23">
        <v>19</v>
      </c>
      <c r="T5" s="38" t="e">
        <f>#REF!</f>
        <v>#REF!</v>
      </c>
      <c r="U5" s="25" t="s">
        <v>100</v>
      </c>
      <c r="V5" s="29">
        <v>30</v>
      </c>
      <c r="W5" s="26">
        <f>S5*V5</f>
        <v>570</v>
      </c>
      <c r="X5" s="27" t="s">
        <v>117</v>
      </c>
      <c r="Y5" s="25"/>
      <c r="Z5" s="23">
        <v>10</v>
      </c>
      <c r="AA5" s="38" t="e">
        <f>#REF!</f>
        <v>#REF!</v>
      </c>
      <c r="AB5" s="25" t="s">
        <v>61</v>
      </c>
      <c r="AC5" s="29">
        <v>35</v>
      </c>
      <c r="AD5" s="26">
        <f>AC5*Z5</f>
        <v>350</v>
      </c>
      <c r="AE5" s="20"/>
      <c r="AF5" s="148" t="s">
        <v>20</v>
      </c>
      <c r="AG5" s="149">
        <f>AJ5*2+AJ8*1+AJ6*7</f>
        <v>30.1</v>
      </c>
      <c r="AH5" s="150" t="s">
        <v>21</v>
      </c>
      <c r="AI5" s="151" t="s">
        <v>22</v>
      </c>
      <c r="AJ5" s="150">
        <v>5</v>
      </c>
      <c r="AK5" s="73" t="s">
        <v>235</v>
      </c>
    </row>
    <row r="6" spans="1:37" ht="27" customHeight="1" x14ac:dyDescent="0.45">
      <c r="A6" s="36">
        <v>40945</v>
      </c>
      <c r="B6" s="95" t="s">
        <v>23</v>
      </c>
      <c r="C6" s="27" t="s">
        <v>111</v>
      </c>
      <c r="D6" s="25"/>
      <c r="E6" s="23">
        <v>15</v>
      </c>
      <c r="F6" s="38"/>
      <c r="G6" s="25" t="s">
        <v>100</v>
      </c>
      <c r="H6" s="25">
        <v>135</v>
      </c>
      <c r="I6" s="26">
        <f>E6*H6</f>
        <v>2025</v>
      </c>
      <c r="J6" s="27" t="s">
        <v>257</v>
      </c>
      <c r="K6" s="25"/>
      <c r="L6" s="23">
        <v>3</v>
      </c>
      <c r="M6" s="38"/>
      <c r="N6" s="25" t="s">
        <v>100</v>
      </c>
      <c r="O6" s="29">
        <v>130</v>
      </c>
      <c r="P6" s="26">
        <f>L6*O6</f>
        <v>390</v>
      </c>
      <c r="Q6" s="27" t="s">
        <v>134</v>
      </c>
      <c r="R6" s="25">
        <v>0.5</v>
      </c>
      <c r="S6" s="23">
        <v>1</v>
      </c>
      <c r="T6" s="38" t="e">
        <f>#REF!</f>
        <v>#REF!</v>
      </c>
      <c r="U6" s="25" t="s">
        <v>80</v>
      </c>
      <c r="V6" s="29">
        <v>120</v>
      </c>
      <c r="W6" s="26">
        <f>S6*V6</f>
        <v>120</v>
      </c>
      <c r="X6" s="27" t="s">
        <v>118</v>
      </c>
      <c r="Y6" s="25"/>
      <c r="Z6" s="23">
        <v>3</v>
      </c>
      <c r="AA6" s="38" t="e">
        <f>#REF!</f>
        <v>#REF!</v>
      </c>
      <c r="AB6" s="25" t="s">
        <v>61</v>
      </c>
      <c r="AC6" s="29">
        <v>65</v>
      </c>
      <c r="AD6" s="26">
        <f>AC6*Z6</f>
        <v>195</v>
      </c>
      <c r="AE6" s="20"/>
      <c r="AF6" s="152" t="s">
        <v>26</v>
      </c>
      <c r="AG6" s="153">
        <f>AJ6*5+AJ7*5</f>
        <v>27</v>
      </c>
      <c r="AH6" s="154" t="s">
        <v>21</v>
      </c>
      <c r="AI6" s="155" t="s">
        <v>27</v>
      </c>
      <c r="AJ6" s="154">
        <v>2.6</v>
      </c>
      <c r="AK6" s="74" t="s">
        <v>238</v>
      </c>
    </row>
    <row r="7" spans="1:37" ht="27" customHeight="1" x14ac:dyDescent="0.45">
      <c r="A7" s="36"/>
      <c r="B7" s="96" t="s">
        <v>28</v>
      </c>
      <c r="C7" s="27" t="s">
        <v>211</v>
      </c>
      <c r="D7" s="25"/>
      <c r="E7" s="23">
        <v>10</v>
      </c>
      <c r="F7" s="38"/>
      <c r="G7" s="25" t="s">
        <v>100</v>
      </c>
      <c r="H7" s="25">
        <v>65</v>
      </c>
      <c r="I7" s="26">
        <f t="shared" ref="I7" si="0">E7*H7</f>
        <v>650</v>
      </c>
      <c r="J7" s="27" t="s">
        <v>224</v>
      </c>
      <c r="K7" s="25">
        <v>0.5</v>
      </c>
      <c r="L7" s="23">
        <v>2</v>
      </c>
      <c r="M7" s="38"/>
      <c r="N7" s="25" t="s">
        <v>100</v>
      </c>
      <c r="O7" s="29">
        <v>120</v>
      </c>
      <c r="P7" s="26">
        <f>L7*O7</f>
        <v>240</v>
      </c>
      <c r="Q7" s="27"/>
      <c r="R7" s="25"/>
      <c r="S7" s="23"/>
      <c r="T7" s="38"/>
      <c r="U7" s="25"/>
      <c r="V7" s="29"/>
      <c r="W7" s="26"/>
      <c r="X7" s="27" t="s">
        <v>119</v>
      </c>
      <c r="Y7" s="25"/>
      <c r="Z7" s="23">
        <v>3</v>
      </c>
      <c r="AA7" s="38" t="e">
        <f>#REF!</f>
        <v>#REF!</v>
      </c>
      <c r="AB7" s="25" t="s">
        <v>29</v>
      </c>
      <c r="AC7" s="29">
        <v>50</v>
      </c>
      <c r="AD7" s="26">
        <f>AC7*Z7</f>
        <v>150</v>
      </c>
      <c r="AE7" s="20"/>
      <c r="AF7" s="152" t="s">
        <v>31</v>
      </c>
      <c r="AG7" s="153">
        <v>95.5</v>
      </c>
      <c r="AH7" s="154" t="s">
        <v>21</v>
      </c>
      <c r="AI7" s="152" t="s">
        <v>32</v>
      </c>
      <c r="AJ7" s="154">
        <v>2.8</v>
      </c>
      <c r="AK7" s="75" t="s">
        <v>241</v>
      </c>
    </row>
    <row r="8" spans="1:37" ht="27" customHeight="1" x14ac:dyDescent="0.45">
      <c r="A8" s="36"/>
      <c r="B8" s="99" t="s">
        <v>33</v>
      </c>
      <c r="C8" s="27"/>
      <c r="D8" s="25"/>
      <c r="E8" s="39"/>
      <c r="F8" s="38"/>
      <c r="G8" s="25"/>
      <c r="H8" s="29"/>
      <c r="I8" s="26"/>
      <c r="J8" s="27" t="s">
        <v>46</v>
      </c>
      <c r="K8" s="25"/>
      <c r="L8" s="23">
        <v>2</v>
      </c>
      <c r="M8" s="38"/>
      <c r="N8" s="25" t="s">
        <v>100</v>
      </c>
      <c r="O8" s="29">
        <v>35</v>
      </c>
      <c r="P8" s="26">
        <f t="shared" ref="P8" si="1">L8*O8</f>
        <v>70</v>
      </c>
      <c r="Q8" s="27"/>
      <c r="R8" s="25"/>
      <c r="S8" s="39"/>
      <c r="T8" s="38"/>
      <c r="U8" s="25"/>
      <c r="V8" s="29"/>
      <c r="W8" s="26"/>
      <c r="X8" s="27" t="s">
        <v>113</v>
      </c>
      <c r="Y8" s="25"/>
      <c r="Z8" s="23">
        <v>1</v>
      </c>
      <c r="AA8" s="38"/>
      <c r="AB8" s="25" t="s">
        <v>4</v>
      </c>
      <c r="AC8" s="29">
        <v>120</v>
      </c>
      <c r="AD8" s="26">
        <f t="shared" ref="AD8" si="2">AC8*Z8</f>
        <v>120</v>
      </c>
      <c r="AE8" s="20"/>
      <c r="AF8" s="152"/>
      <c r="AG8" s="156"/>
      <c r="AH8" s="154"/>
      <c r="AI8" s="152" t="s">
        <v>35</v>
      </c>
      <c r="AJ8" s="154">
        <v>1.9</v>
      </c>
      <c r="AK8" s="74">
        <v>2</v>
      </c>
    </row>
    <row r="9" spans="1:37" ht="27" customHeight="1" x14ac:dyDescent="0.45">
      <c r="A9" s="157"/>
      <c r="B9" s="99"/>
      <c r="C9" s="27"/>
      <c r="D9" s="25"/>
      <c r="E9" s="39"/>
      <c r="F9" s="38"/>
      <c r="G9" s="25"/>
      <c r="H9" s="29"/>
      <c r="I9" s="26"/>
      <c r="J9" s="27" t="s">
        <v>42</v>
      </c>
      <c r="K9" s="25"/>
      <c r="L9" s="23">
        <v>1</v>
      </c>
      <c r="M9" s="38"/>
      <c r="N9" s="25" t="s">
        <v>210</v>
      </c>
      <c r="O9" s="29">
        <v>120</v>
      </c>
      <c r="P9" s="26">
        <f t="shared" ref="P9" si="3">L9*O9</f>
        <v>120</v>
      </c>
      <c r="Q9" s="27"/>
      <c r="R9" s="29"/>
      <c r="S9" s="29"/>
      <c r="T9" s="29"/>
      <c r="U9" s="29"/>
      <c r="V9" s="29"/>
      <c r="W9" s="26"/>
      <c r="X9" s="27"/>
      <c r="Y9" s="25"/>
      <c r="Z9" s="39"/>
      <c r="AA9" s="38"/>
      <c r="AB9" s="25"/>
      <c r="AC9" s="29"/>
      <c r="AD9" s="26"/>
      <c r="AE9" s="20"/>
      <c r="AF9" s="152"/>
      <c r="AG9" s="156"/>
      <c r="AH9" s="154"/>
      <c r="AI9" s="152" t="s">
        <v>36</v>
      </c>
      <c r="AJ9" s="154">
        <v>0</v>
      </c>
      <c r="AK9" s="75">
        <v>1</v>
      </c>
    </row>
    <row r="10" spans="1:37" ht="27" customHeight="1" thickBot="1" x14ac:dyDescent="0.5">
      <c r="A10" s="79"/>
      <c r="B10" s="97"/>
      <c r="C10" s="27" t="s">
        <v>128</v>
      </c>
      <c r="D10" s="25"/>
      <c r="E10" s="23">
        <v>2</v>
      </c>
      <c r="F10" s="38"/>
      <c r="G10" s="25" t="s">
        <v>100</v>
      </c>
      <c r="H10" s="29">
        <v>55</v>
      </c>
      <c r="I10" s="26">
        <f t="shared" ref="I10" si="4">E10*H10</f>
        <v>110</v>
      </c>
      <c r="J10" s="27"/>
      <c r="K10" s="25"/>
      <c r="L10" s="23"/>
      <c r="M10" s="38"/>
      <c r="N10" s="25"/>
      <c r="O10" s="54"/>
      <c r="P10" s="26"/>
      <c r="Q10" s="27"/>
      <c r="R10" s="25"/>
      <c r="S10" s="23"/>
      <c r="T10" s="38"/>
      <c r="U10" s="25"/>
      <c r="V10" s="54"/>
      <c r="W10" s="26"/>
      <c r="X10" s="27"/>
      <c r="Y10" s="25"/>
      <c r="Z10" s="39"/>
      <c r="AA10" s="38"/>
      <c r="AB10" s="25"/>
      <c r="AC10" s="29"/>
      <c r="AD10" s="26"/>
      <c r="AE10" s="65"/>
      <c r="AF10" s="158"/>
      <c r="AG10" s="159"/>
      <c r="AH10" s="160"/>
      <c r="AI10" s="158"/>
      <c r="AJ10" s="160"/>
      <c r="AK10" s="161"/>
    </row>
    <row r="11" spans="1:37" ht="27" customHeight="1" x14ac:dyDescent="0.45">
      <c r="A11" s="14"/>
      <c r="B11" s="13"/>
      <c r="C11" s="176" t="s">
        <v>274</v>
      </c>
      <c r="D11" s="174"/>
      <c r="E11" s="174"/>
      <c r="F11" s="174"/>
      <c r="G11" s="174"/>
      <c r="H11" s="174"/>
      <c r="I11" s="175"/>
      <c r="J11" s="176" t="s">
        <v>271</v>
      </c>
      <c r="K11" s="174"/>
      <c r="L11" s="174"/>
      <c r="M11" s="174"/>
      <c r="N11" s="174"/>
      <c r="O11" s="174"/>
      <c r="P11" s="175"/>
      <c r="Q11" s="176" t="s">
        <v>91</v>
      </c>
      <c r="R11" s="174"/>
      <c r="S11" s="174"/>
      <c r="T11" s="174"/>
      <c r="U11" s="174"/>
      <c r="V11" s="174"/>
      <c r="W11" s="175"/>
      <c r="X11" s="177" t="s">
        <v>184</v>
      </c>
      <c r="Y11" s="177"/>
      <c r="Z11" s="177"/>
      <c r="AA11" s="177"/>
      <c r="AB11" s="177"/>
      <c r="AC11" s="177"/>
      <c r="AD11" s="177"/>
      <c r="AE11" s="13"/>
      <c r="AF11" s="143" t="s">
        <v>14</v>
      </c>
      <c r="AG11" s="144">
        <f>AJ12*68+AJ13*73+AJ14*45+AJ15*24+AJ16*60</f>
        <v>742.19999999999993</v>
      </c>
      <c r="AH11" s="145" t="s">
        <v>15</v>
      </c>
      <c r="AI11" s="202" t="s">
        <v>16</v>
      </c>
      <c r="AJ11" s="202"/>
      <c r="AK11" s="146" t="s">
        <v>17</v>
      </c>
    </row>
    <row r="12" spans="1:37" ht="27" customHeight="1" x14ac:dyDescent="0.45">
      <c r="A12" s="47"/>
      <c r="B12" s="96"/>
      <c r="C12" s="27" t="s">
        <v>258</v>
      </c>
      <c r="D12" s="25"/>
      <c r="E12" s="23">
        <v>18</v>
      </c>
      <c r="F12" s="39" t="e">
        <f>#REF!</f>
        <v>#REF!</v>
      </c>
      <c r="G12" s="25" t="s">
        <v>100</v>
      </c>
      <c r="H12" s="29">
        <v>150</v>
      </c>
      <c r="I12" s="26">
        <f>E12*H12</f>
        <v>2700</v>
      </c>
      <c r="J12" s="27" t="s">
        <v>225</v>
      </c>
      <c r="K12" s="25">
        <v>6</v>
      </c>
      <c r="L12" s="23">
        <v>10</v>
      </c>
      <c r="M12" s="38">
        <f>F2</f>
        <v>2.61</v>
      </c>
      <c r="N12" s="25" t="s">
        <v>100</v>
      </c>
      <c r="O12" s="29">
        <v>35</v>
      </c>
      <c r="P12" s="26">
        <f t="shared" ref="P12:P15" si="5">L12*O12</f>
        <v>350</v>
      </c>
      <c r="Q12" s="27" t="s">
        <v>72</v>
      </c>
      <c r="R12" s="25">
        <v>8</v>
      </c>
      <c r="S12" s="23">
        <v>19</v>
      </c>
      <c r="T12" s="38">
        <f>F2</f>
        <v>2.61</v>
      </c>
      <c r="U12" s="25" t="s">
        <v>100</v>
      </c>
      <c r="V12" s="29">
        <v>30</v>
      </c>
      <c r="W12" s="26">
        <f>S12*V12</f>
        <v>570</v>
      </c>
      <c r="X12" s="27" t="s">
        <v>120</v>
      </c>
      <c r="Y12" s="25"/>
      <c r="Z12" s="23">
        <v>10</v>
      </c>
      <c r="AA12" s="38" t="e">
        <f>#REF!</f>
        <v>#REF!</v>
      </c>
      <c r="AB12" s="25" t="s">
        <v>4</v>
      </c>
      <c r="AC12" s="29">
        <v>65</v>
      </c>
      <c r="AD12" s="26">
        <f>AC12*Z12</f>
        <v>650</v>
      </c>
      <c r="AE12" s="20"/>
      <c r="AF12" s="148" t="s">
        <v>20</v>
      </c>
      <c r="AG12" s="149">
        <f>AJ12*2+AJ15*1+AJ13*7</f>
        <v>26.299999999999997</v>
      </c>
      <c r="AH12" s="150" t="s">
        <v>21</v>
      </c>
      <c r="AI12" s="151" t="s">
        <v>22</v>
      </c>
      <c r="AJ12" s="150">
        <v>5.3</v>
      </c>
      <c r="AK12" s="73" t="s">
        <v>235</v>
      </c>
    </row>
    <row r="13" spans="1:37" ht="27" customHeight="1" x14ac:dyDescent="0.45">
      <c r="A13" s="19">
        <f>A5+1</f>
        <v>44495</v>
      </c>
      <c r="B13" s="96" t="s">
        <v>74</v>
      </c>
      <c r="C13" s="27" t="s">
        <v>222</v>
      </c>
      <c r="D13" s="25"/>
      <c r="E13" s="23">
        <v>5</v>
      </c>
      <c r="F13" s="39"/>
      <c r="G13" s="25" t="s">
        <v>100</v>
      </c>
      <c r="H13" s="29">
        <v>35</v>
      </c>
      <c r="I13" s="26">
        <f t="shared" ref="I13:I14" si="6">E13*H13</f>
        <v>175</v>
      </c>
      <c r="J13" s="27" t="s">
        <v>196</v>
      </c>
      <c r="K13" s="25">
        <v>0.5</v>
      </c>
      <c r="L13" s="23">
        <v>2</v>
      </c>
      <c r="M13" s="38">
        <f>F2</f>
        <v>2.61</v>
      </c>
      <c r="N13" s="25" t="s">
        <v>100</v>
      </c>
      <c r="O13" s="29">
        <v>35</v>
      </c>
      <c r="P13" s="26">
        <f t="shared" si="5"/>
        <v>70</v>
      </c>
      <c r="Q13" s="27" t="s">
        <v>134</v>
      </c>
      <c r="R13" s="25">
        <v>0.5</v>
      </c>
      <c r="S13" s="23">
        <v>1</v>
      </c>
      <c r="T13" s="38" t="e">
        <f>#REF!</f>
        <v>#REF!</v>
      </c>
      <c r="U13" s="25" t="s">
        <v>80</v>
      </c>
      <c r="V13" s="29">
        <v>120</v>
      </c>
      <c r="W13" s="26">
        <f>S13*V13</f>
        <v>120</v>
      </c>
      <c r="X13" s="27" t="s">
        <v>288</v>
      </c>
      <c r="Y13" s="25"/>
      <c r="Z13" s="23">
        <v>3</v>
      </c>
      <c r="AA13" s="38" t="e">
        <f>#REF!</f>
        <v>#REF!</v>
      </c>
      <c r="AB13" s="25" t="s">
        <v>287</v>
      </c>
      <c r="AC13" s="29">
        <v>65</v>
      </c>
      <c r="AD13" s="26">
        <f>AC13*Z13</f>
        <v>195</v>
      </c>
      <c r="AE13" s="20"/>
      <c r="AF13" s="152" t="s">
        <v>26</v>
      </c>
      <c r="AG13" s="153">
        <f>AJ13*5+AJ14*5</f>
        <v>25</v>
      </c>
      <c r="AH13" s="154" t="s">
        <v>21</v>
      </c>
      <c r="AI13" s="155" t="s">
        <v>27</v>
      </c>
      <c r="AJ13" s="154">
        <v>2</v>
      </c>
      <c r="AK13" s="74" t="s">
        <v>238</v>
      </c>
    </row>
    <row r="14" spans="1:37" ht="27" customHeight="1" x14ac:dyDescent="0.45">
      <c r="A14" s="36">
        <f>A13</f>
        <v>44495</v>
      </c>
      <c r="B14" s="96" t="s">
        <v>75</v>
      </c>
      <c r="C14" s="27" t="s">
        <v>275</v>
      </c>
      <c r="D14" s="25"/>
      <c r="E14" s="23">
        <v>4</v>
      </c>
      <c r="F14" s="38"/>
      <c r="G14" s="25" t="s">
        <v>100</v>
      </c>
      <c r="H14" s="29">
        <v>20</v>
      </c>
      <c r="I14" s="26">
        <f t="shared" si="6"/>
        <v>80</v>
      </c>
      <c r="J14" s="27" t="s">
        <v>51</v>
      </c>
      <c r="K14" s="25">
        <v>1</v>
      </c>
      <c r="L14" s="23">
        <v>6</v>
      </c>
      <c r="M14" s="38">
        <f>F1</f>
        <v>0</v>
      </c>
      <c r="N14" s="25" t="s">
        <v>100</v>
      </c>
      <c r="O14" s="29">
        <v>65</v>
      </c>
      <c r="P14" s="26">
        <f t="shared" si="5"/>
        <v>390</v>
      </c>
      <c r="Q14" s="27"/>
      <c r="R14" s="25"/>
      <c r="S14" s="39"/>
      <c r="T14" s="38"/>
      <c r="U14" s="25"/>
      <c r="V14" s="29"/>
      <c r="W14" s="26"/>
      <c r="X14" s="27" t="s">
        <v>110</v>
      </c>
      <c r="Y14" s="25"/>
      <c r="Z14" s="23">
        <v>1</v>
      </c>
      <c r="AA14" s="38"/>
      <c r="AB14" s="25" t="s">
        <v>100</v>
      </c>
      <c r="AC14" s="29">
        <v>80</v>
      </c>
      <c r="AD14" s="26">
        <f t="shared" ref="AD14" si="7">AC14*Z14</f>
        <v>80</v>
      </c>
      <c r="AE14" s="20" t="s">
        <v>36</v>
      </c>
      <c r="AF14" s="152" t="s">
        <v>31</v>
      </c>
      <c r="AG14" s="153">
        <v>95.5</v>
      </c>
      <c r="AH14" s="154" t="s">
        <v>21</v>
      </c>
      <c r="AI14" s="152" t="s">
        <v>32</v>
      </c>
      <c r="AJ14" s="154">
        <v>3</v>
      </c>
      <c r="AK14" s="75" t="s">
        <v>241</v>
      </c>
    </row>
    <row r="15" spans="1:37" ht="27" customHeight="1" x14ac:dyDescent="0.45">
      <c r="A15" s="36"/>
      <c r="B15" s="96" t="s">
        <v>33</v>
      </c>
      <c r="C15" s="27"/>
      <c r="D15" s="25"/>
      <c r="E15" s="39"/>
      <c r="F15" s="38"/>
      <c r="G15" s="25"/>
      <c r="H15" s="29"/>
      <c r="I15" s="26"/>
      <c r="J15" s="27" t="s">
        <v>226</v>
      </c>
      <c r="K15" s="25">
        <v>0.5</v>
      </c>
      <c r="L15" s="23">
        <v>3</v>
      </c>
      <c r="M15" s="38"/>
      <c r="N15" s="25" t="s">
        <v>100</v>
      </c>
      <c r="O15" s="29">
        <v>200</v>
      </c>
      <c r="P15" s="26">
        <f t="shared" si="5"/>
        <v>600</v>
      </c>
      <c r="Q15" s="27"/>
      <c r="R15" s="25"/>
      <c r="S15" s="39"/>
      <c r="T15" s="38"/>
      <c r="U15" s="25"/>
      <c r="V15" s="29"/>
      <c r="W15" s="26"/>
      <c r="X15" s="27"/>
      <c r="Y15" s="25"/>
      <c r="Z15" s="39"/>
      <c r="AA15" s="38"/>
      <c r="AB15" s="25"/>
      <c r="AC15" s="29"/>
      <c r="AD15" s="26"/>
      <c r="AE15" s="20"/>
      <c r="AF15" s="152"/>
      <c r="AG15" s="156"/>
      <c r="AH15" s="154"/>
      <c r="AI15" s="152" t="s">
        <v>35</v>
      </c>
      <c r="AJ15" s="154">
        <v>1.7</v>
      </c>
      <c r="AK15" s="74">
        <v>2</v>
      </c>
    </row>
    <row r="16" spans="1:37" ht="30" customHeight="1" x14ac:dyDescent="0.45">
      <c r="A16" s="36"/>
      <c r="B16" s="37"/>
      <c r="C16" s="27"/>
      <c r="D16" s="25"/>
      <c r="E16" s="39"/>
      <c r="F16" s="38"/>
      <c r="G16" s="25"/>
      <c r="H16" s="29"/>
      <c r="I16" s="26"/>
      <c r="J16" s="27"/>
      <c r="K16" s="25"/>
      <c r="L16" s="23"/>
      <c r="M16" s="38"/>
      <c r="N16" s="25"/>
      <c r="O16" s="29"/>
      <c r="P16" s="26"/>
      <c r="Q16" s="27"/>
      <c r="R16" s="25"/>
      <c r="S16" s="39"/>
      <c r="T16" s="38"/>
      <c r="U16" s="25"/>
      <c r="V16" s="29"/>
      <c r="W16" s="26"/>
      <c r="X16" s="27"/>
      <c r="Y16" s="25"/>
      <c r="Z16" s="39"/>
      <c r="AA16" s="38"/>
      <c r="AB16" s="25"/>
      <c r="AC16" s="29"/>
      <c r="AD16" s="26"/>
      <c r="AE16" s="20"/>
      <c r="AF16" s="152"/>
      <c r="AG16" s="156"/>
      <c r="AH16" s="154"/>
      <c r="AI16" s="152" t="s">
        <v>36</v>
      </c>
      <c r="AJ16" s="154">
        <v>1</v>
      </c>
      <c r="AK16" s="75">
        <v>1</v>
      </c>
    </row>
    <row r="17" spans="1:37" ht="27" customHeight="1" thickBot="1" x14ac:dyDescent="0.5">
      <c r="A17" s="36"/>
      <c r="B17" s="37"/>
      <c r="C17" s="27"/>
      <c r="D17" s="25"/>
      <c r="E17" s="39"/>
      <c r="F17" s="38"/>
      <c r="G17" s="25"/>
      <c r="H17" s="29"/>
      <c r="I17" s="26"/>
      <c r="J17" s="27"/>
      <c r="K17" s="25"/>
      <c r="L17" s="39"/>
      <c r="M17" s="38"/>
      <c r="N17" s="25"/>
      <c r="O17" s="29"/>
      <c r="P17" s="26"/>
      <c r="Q17" s="27"/>
      <c r="R17" s="25"/>
      <c r="S17" s="39"/>
      <c r="T17" s="38"/>
      <c r="U17" s="25"/>
      <c r="V17" s="29"/>
      <c r="W17" s="26"/>
      <c r="X17" s="27"/>
      <c r="Y17" s="25"/>
      <c r="Z17" s="39"/>
      <c r="AA17" s="38"/>
      <c r="AB17" s="25"/>
      <c r="AC17" s="29"/>
      <c r="AD17" s="26"/>
      <c r="AE17" s="20"/>
      <c r="AF17" s="158"/>
      <c r="AG17" s="159"/>
      <c r="AH17" s="160"/>
      <c r="AI17" s="158"/>
      <c r="AJ17" s="160"/>
      <c r="AK17" s="161"/>
    </row>
    <row r="18" spans="1:37" ht="27" customHeight="1" x14ac:dyDescent="0.45">
      <c r="A18" s="70"/>
      <c r="B18" s="94"/>
      <c r="C18" s="177" t="s">
        <v>221</v>
      </c>
      <c r="D18" s="177"/>
      <c r="E18" s="177"/>
      <c r="F18" s="177"/>
      <c r="G18" s="177"/>
      <c r="H18" s="177"/>
      <c r="I18" s="177"/>
      <c r="J18" s="176" t="s">
        <v>280</v>
      </c>
      <c r="K18" s="174"/>
      <c r="L18" s="174"/>
      <c r="M18" s="174"/>
      <c r="N18" s="174"/>
      <c r="O18" s="174"/>
      <c r="P18" s="175"/>
      <c r="Q18" s="177" t="s">
        <v>366</v>
      </c>
      <c r="R18" s="177"/>
      <c r="S18" s="177"/>
      <c r="T18" s="177"/>
      <c r="U18" s="177"/>
      <c r="V18" s="177"/>
      <c r="W18" s="177"/>
      <c r="X18" s="177"/>
      <c r="Y18" s="177"/>
      <c r="Z18" s="177"/>
      <c r="AA18" s="177"/>
      <c r="AB18" s="177"/>
      <c r="AC18" s="177"/>
      <c r="AD18" s="177"/>
      <c r="AE18" s="13"/>
      <c r="AF18" s="143" t="s">
        <v>14</v>
      </c>
      <c r="AG18" s="144">
        <f>AJ19*68+AJ20*73+AJ21*45+AJ22*24+AJ23*60</f>
        <v>778.6</v>
      </c>
      <c r="AH18" s="145" t="s">
        <v>15</v>
      </c>
      <c r="AI18" s="202" t="s">
        <v>16</v>
      </c>
      <c r="AJ18" s="202"/>
      <c r="AK18" s="146" t="s">
        <v>17</v>
      </c>
    </row>
    <row r="19" spans="1:37" ht="27" customHeight="1" x14ac:dyDescent="0.45">
      <c r="A19" s="47"/>
      <c r="B19" s="99"/>
      <c r="C19" s="30" t="s">
        <v>111</v>
      </c>
      <c r="D19" s="22">
        <v>2</v>
      </c>
      <c r="E19" s="23">
        <v>9</v>
      </c>
      <c r="F19" s="28">
        <f>F2</f>
        <v>2.61</v>
      </c>
      <c r="G19" s="25" t="s">
        <v>100</v>
      </c>
      <c r="H19" s="21">
        <v>135</v>
      </c>
      <c r="I19" s="26">
        <f>H19*E19</f>
        <v>1215</v>
      </c>
      <c r="J19" s="27" t="s">
        <v>297</v>
      </c>
      <c r="K19" s="25"/>
      <c r="L19" s="23">
        <v>271</v>
      </c>
      <c r="M19" s="39" t="e">
        <f>#REF!</f>
        <v>#REF!</v>
      </c>
      <c r="N19" s="26" t="s">
        <v>278</v>
      </c>
      <c r="O19" s="29">
        <v>13</v>
      </c>
      <c r="P19" s="26">
        <f>L19*O19</f>
        <v>3523</v>
      </c>
      <c r="Q19" s="27" t="s">
        <v>272</v>
      </c>
      <c r="R19" s="25"/>
      <c r="S19" s="23">
        <v>19</v>
      </c>
      <c r="T19" s="38">
        <f>F9</f>
        <v>0</v>
      </c>
      <c r="U19" s="25" t="s">
        <v>100</v>
      </c>
      <c r="V19" s="29">
        <v>30</v>
      </c>
      <c r="W19" s="26">
        <f>S19*V19</f>
        <v>570</v>
      </c>
      <c r="X19" s="27"/>
      <c r="Y19" s="25"/>
      <c r="Z19" s="23"/>
      <c r="AA19" s="38"/>
      <c r="AB19" s="25"/>
      <c r="AC19" s="29"/>
      <c r="AD19" s="26"/>
      <c r="AE19" s="20"/>
      <c r="AF19" s="148" t="s">
        <v>20</v>
      </c>
      <c r="AG19" s="149">
        <f>AJ19*2+AJ22*1+AJ20*7</f>
        <v>32.9</v>
      </c>
      <c r="AH19" s="150" t="s">
        <v>21</v>
      </c>
      <c r="AI19" s="151" t="s">
        <v>22</v>
      </c>
      <c r="AJ19" s="150">
        <v>6</v>
      </c>
      <c r="AK19" s="73" t="s">
        <v>235</v>
      </c>
    </row>
    <row r="20" spans="1:37" ht="27" customHeight="1" x14ac:dyDescent="0.45">
      <c r="A20" s="19">
        <f>A13+1</f>
        <v>44496</v>
      </c>
      <c r="B20" s="95" t="s">
        <v>23</v>
      </c>
      <c r="C20" s="27" t="s">
        <v>51</v>
      </c>
      <c r="D20" s="25">
        <v>3</v>
      </c>
      <c r="E20" s="23">
        <v>5</v>
      </c>
      <c r="F20" s="39">
        <f>F2</f>
        <v>2.61</v>
      </c>
      <c r="G20" s="25" t="s">
        <v>100</v>
      </c>
      <c r="H20" s="29">
        <v>50</v>
      </c>
      <c r="I20" s="26">
        <f>E20*H20</f>
        <v>250</v>
      </c>
      <c r="J20" s="27" t="s">
        <v>283</v>
      </c>
      <c r="K20" s="25"/>
      <c r="L20" s="23">
        <v>3</v>
      </c>
      <c r="M20" s="39"/>
      <c r="N20" s="26" t="s">
        <v>279</v>
      </c>
      <c r="O20" s="29">
        <v>10</v>
      </c>
      <c r="P20" s="26">
        <f t="shared" ref="P20" si="8">L20*O20</f>
        <v>30</v>
      </c>
      <c r="Q20" s="27" t="s">
        <v>134</v>
      </c>
      <c r="R20" s="25">
        <v>0.5</v>
      </c>
      <c r="S20" s="23">
        <v>1</v>
      </c>
      <c r="T20" s="38" t="e">
        <f>#REF!</f>
        <v>#REF!</v>
      </c>
      <c r="U20" s="25" t="s">
        <v>80</v>
      </c>
      <c r="V20" s="29">
        <v>120</v>
      </c>
      <c r="W20" s="26">
        <f>S20*V20</f>
        <v>120</v>
      </c>
      <c r="X20" s="27"/>
      <c r="Y20" s="25"/>
      <c r="Z20" s="23"/>
      <c r="AA20" s="38"/>
      <c r="AB20" s="25"/>
      <c r="AC20" s="29"/>
      <c r="AD20" s="26"/>
      <c r="AE20" s="20"/>
      <c r="AF20" s="152" t="s">
        <v>26</v>
      </c>
      <c r="AG20" s="153">
        <f>AJ20*5+AJ21*5</f>
        <v>29</v>
      </c>
      <c r="AH20" s="154" t="s">
        <v>21</v>
      </c>
      <c r="AI20" s="155" t="s">
        <v>27</v>
      </c>
      <c r="AJ20" s="154">
        <v>2.8</v>
      </c>
      <c r="AK20" s="74" t="s">
        <v>238</v>
      </c>
    </row>
    <row r="21" spans="1:37" ht="27" customHeight="1" x14ac:dyDescent="0.45">
      <c r="A21" s="36">
        <f>A20</f>
        <v>44496</v>
      </c>
      <c r="B21" s="96" t="s">
        <v>28</v>
      </c>
      <c r="C21" s="27" t="s">
        <v>157</v>
      </c>
      <c r="D21" s="25">
        <v>3</v>
      </c>
      <c r="E21" s="23">
        <v>8</v>
      </c>
      <c r="F21" s="39">
        <f>F2</f>
        <v>2.61</v>
      </c>
      <c r="G21" s="25" t="s">
        <v>100</v>
      </c>
      <c r="H21" s="29">
        <v>25</v>
      </c>
      <c r="I21" s="26">
        <f t="shared" ref="I21:I24" si="9">E21*H21</f>
        <v>200</v>
      </c>
      <c r="J21" s="27"/>
      <c r="K21" s="25"/>
      <c r="L21" s="39"/>
      <c r="M21" s="39"/>
      <c r="N21" s="25"/>
      <c r="O21" s="29"/>
      <c r="P21" s="26"/>
      <c r="Q21" s="27"/>
      <c r="R21" s="25"/>
      <c r="S21" s="39"/>
      <c r="T21" s="38"/>
      <c r="U21" s="25"/>
      <c r="V21" s="29"/>
      <c r="W21" s="26"/>
      <c r="X21" s="27"/>
      <c r="Y21" s="25"/>
      <c r="Z21" s="23"/>
      <c r="AA21" s="38"/>
      <c r="AB21" s="25"/>
      <c r="AC21" s="29"/>
      <c r="AD21" s="26"/>
      <c r="AE21" s="20"/>
      <c r="AF21" s="152" t="s">
        <v>31</v>
      </c>
      <c r="AG21" s="153">
        <v>95.5</v>
      </c>
      <c r="AH21" s="154" t="s">
        <v>21</v>
      </c>
      <c r="AI21" s="152" t="s">
        <v>32</v>
      </c>
      <c r="AJ21" s="154">
        <v>3</v>
      </c>
      <c r="AK21" s="75" t="s">
        <v>241</v>
      </c>
    </row>
    <row r="22" spans="1:37" ht="27" customHeight="1" x14ac:dyDescent="0.45">
      <c r="A22" s="36"/>
      <c r="B22" s="99" t="s">
        <v>33</v>
      </c>
      <c r="C22" s="27" t="s">
        <v>149</v>
      </c>
      <c r="D22" s="25"/>
      <c r="E22" s="23">
        <v>2</v>
      </c>
      <c r="F22" s="39"/>
      <c r="G22" s="25" t="s">
        <v>100</v>
      </c>
      <c r="H22" s="29">
        <v>35</v>
      </c>
      <c r="I22" s="26">
        <f t="shared" si="9"/>
        <v>70</v>
      </c>
      <c r="J22" s="27"/>
      <c r="K22" s="25"/>
      <c r="L22" s="39"/>
      <c r="M22" s="38"/>
      <c r="N22" s="25"/>
      <c r="O22" s="29"/>
      <c r="P22" s="26"/>
      <c r="Q22" s="27"/>
      <c r="R22" s="25"/>
      <c r="S22" s="39"/>
      <c r="T22" s="38"/>
      <c r="U22" s="25"/>
      <c r="V22" s="29"/>
      <c r="W22" s="26"/>
      <c r="X22" s="27"/>
      <c r="Y22" s="25"/>
      <c r="Z22" s="23"/>
      <c r="AA22" s="38"/>
      <c r="AB22" s="25"/>
      <c r="AC22" s="29"/>
      <c r="AD22" s="26"/>
      <c r="AE22" s="20"/>
      <c r="AF22" s="152"/>
      <c r="AG22" s="156"/>
      <c r="AH22" s="154"/>
      <c r="AI22" s="152" t="s">
        <v>35</v>
      </c>
      <c r="AJ22" s="154">
        <v>1.3</v>
      </c>
      <c r="AK22" s="74">
        <v>2</v>
      </c>
    </row>
    <row r="23" spans="1:37" ht="27" customHeight="1" x14ac:dyDescent="0.45">
      <c r="A23" s="36"/>
      <c r="B23" s="96"/>
      <c r="C23" s="27" t="s">
        <v>133</v>
      </c>
      <c r="D23" s="25"/>
      <c r="E23" s="23">
        <v>4</v>
      </c>
      <c r="F23" s="39"/>
      <c r="G23" s="25" t="s">
        <v>100</v>
      </c>
      <c r="H23" s="29">
        <v>65</v>
      </c>
      <c r="I23" s="26">
        <f t="shared" si="9"/>
        <v>260</v>
      </c>
      <c r="J23" s="27"/>
      <c r="K23" s="25"/>
      <c r="L23" s="39"/>
      <c r="M23" s="38"/>
      <c r="N23" s="25"/>
      <c r="O23" s="29"/>
      <c r="P23" s="26"/>
      <c r="Q23" s="27"/>
      <c r="R23" s="25"/>
      <c r="S23" s="39"/>
      <c r="T23" s="38"/>
      <c r="U23" s="25"/>
      <c r="V23" s="29"/>
      <c r="W23" s="26"/>
      <c r="X23" s="48"/>
      <c r="Y23" s="25"/>
      <c r="Z23" s="39"/>
      <c r="AA23" s="38"/>
      <c r="AB23" s="25"/>
      <c r="AC23" s="29"/>
      <c r="AD23" s="26"/>
      <c r="AE23" s="20"/>
      <c r="AF23" s="152"/>
      <c r="AG23" s="156"/>
      <c r="AH23" s="154"/>
      <c r="AI23" s="152" t="s">
        <v>36</v>
      </c>
      <c r="AJ23" s="154">
        <v>0</v>
      </c>
      <c r="AK23" s="75">
        <v>1</v>
      </c>
    </row>
    <row r="24" spans="1:37" ht="27" customHeight="1" thickBot="1" x14ac:dyDescent="0.5">
      <c r="A24" s="52"/>
      <c r="B24" s="162"/>
      <c r="C24" s="62" t="s">
        <v>273</v>
      </c>
      <c r="D24" s="55"/>
      <c r="E24" s="56">
        <v>1</v>
      </c>
      <c r="F24" s="57"/>
      <c r="G24" s="55" t="s">
        <v>4</v>
      </c>
      <c r="H24" s="54">
        <v>80</v>
      </c>
      <c r="I24" s="58">
        <f t="shared" si="9"/>
        <v>80</v>
      </c>
      <c r="J24" s="27"/>
      <c r="K24" s="25"/>
      <c r="L24" s="39"/>
      <c r="M24" s="38"/>
      <c r="N24" s="25"/>
      <c r="O24" s="29"/>
      <c r="P24" s="26"/>
      <c r="Q24" s="27"/>
      <c r="R24" s="25"/>
      <c r="S24" s="39"/>
      <c r="T24" s="38"/>
      <c r="U24" s="25"/>
      <c r="V24" s="29"/>
      <c r="W24" s="26"/>
      <c r="X24" s="62"/>
      <c r="Y24" s="55"/>
      <c r="Z24" s="56"/>
      <c r="AA24" s="63"/>
      <c r="AB24" s="55"/>
      <c r="AC24" s="54"/>
      <c r="AD24" s="58"/>
      <c r="AE24" s="65"/>
      <c r="AF24" s="158"/>
      <c r="AG24" s="159"/>
      <c r="AH24" s="160"/>
      <c r="AI24" s="158"/>
      <c r="AJ24" s="160"/>
      <c r="AK24" s="161"/>
    </row>
    <row r="25" spans="1:37" ht="27" customHeight="1" x14ac:dyDescent="0.45">
      <c r="A25" s="14"/>
      <c r="B25" s="94"/>
      <c r="C25" s="176" t="s">
        <v>212</v>
      </c>
      <c r="D25" s="174"/>
      <c r="E25" s="174"/>
      <c r="F25" s="174"/>
      <c r="G25" s="174"/>
      <c r="H25" s="174"/>
      <c r="I25" s="174"/>
      <c r="J25" s="177" t="s">
        <v>281</v>
      </c>
      <c r="K25" s="177"/>
      <c r="L25" s="177"/>
      <c r="M25" s="177"/>
      <c r="N25" s="177"/>
      <c r="O25" s="177"/>
      <c r="P25" s="177"/>
      <c r="Q25" s="176" t="s">
        <v>92</v>
      </c>
      <c r="R25" s="174"/>
      <c r="S25" s="174"/>
      <c r="T25" s="174"/>
      <c r="U25" s="174"/>
      <c r="V25" s="174"/>
      <c r="W25" s="175"/>
      <c r="X25" s="177" t="s">
        <v>369</v>
      </c>
      <c r="Y25" s="177"/>
      <c r="Z25" s="177"/>
      <c r="AA25" s="177"/>
      <c r="AB25" s="177"/>
      <c r="AC25" s="177"/>
      <c r="AD25" s="177"/>
      <c r="AE25" s="13"/>
      <c r="AF25" s="143" t="s">
        <v>14</v>
      </c>
      <c r="AG25" s="144">
        <f>AJ26*68+AJ27*73+AJ28*45+AJ29*24+AJ30*60</f>
        <v>838.6</v>
      </c>
      <c r="AH25" s="145" t="s">
        <v>15</v>
      </c>
      <c r="AI25" s="202" t="s">
        <v>16</v>
      </c>
      <c r="AJ25" s="202"/>
      <c r="AK25" s="146" t="s">
        <v>17</v>
      </c>
    </row>
    <row r="26" spans="1:37" ht="27" customHeight="1" x14ac:dyDescent="0.45">
      <c r="A26" s="47"/>
      <c r="B26" s="99"/>
      <c r="C26" s="27" t="s">
        <v>213</v>
      </c>
      <c r="D26" s="25"/>
      <c r="E26" s="23">
        <v>8</v>
      </c>
      <c r="F26" s="39">
        <f>F2</f>
        <v>2.61</v>
      </c>
      <c r="G26" s="25" t="s">
        <v>100</v>
      </c>
      <c r="H26" s="29">
        <v>35</v>
      </c>
      <c r="I26" s="25">
        <f>E26*H26</f>
        <v>280</v>
      </c>
      <c r="J26" s="27" t="s">
        <v>265</v>
      </c>
      <c r="K26" s="25">
        <v>6</v>
      </c>
      <c r="L26" s="23">
        <v>10</v>
      </c>
      <c r="M26" s="38" t="e">
        <f>#REF!</f>
        <v>#REF!</v>
      </c>
      <c r="N26" s="25" t="s">
        <v>61</v>
      </c>
      <c r="O26" s="29">
        <v>35</v>
      </c>
      <c r="P26" s="26">
        <f t="shared" ref="P26:P27" si="10">L26*O26</f>
        <v>350</v>
      </c>
      <c r="Q26" s="27" t="s">
        <v>40</v>
      </c>
      <c r="R26" s="25">
        <v>8</v>
      </c>
      <c r="S26" s="23">
        <v>19</v>
      </c>
      <c r="T26" s="38">
        <f>F2</f>
        <v>2.61</v>
      </c>
      <c r="U26" s="25" t="s">
        <v>100</v>
      </c>
      <c r="V26" s="29">
        <v>30</v>
      </c>
      <c r="W26" s="26">
        <f>S26*V26</f>
        <v>570</v>
      </c>
      <c r="X26" s="48" t="s">
        <v>114</v>
      </c>
      <c r="Y26" s="25">
        <v>2</v>
      </c>
      <c r="Z26" s="23">
        <v>3</v>
      </c>
      <c r="AA26" s="38"/>
      <c r="AB26" s="25" t="s">
        <v>201</v>
      </c>
      <c r="AC26" s="29">
        <v>45</v>
      </c>
      <c r="AD26" s="26">
        <f>AC26*Z26</f>
        <v>135</v>
      </c>
      <c r="AE26" s="20"/>
      <c r="AF26" s="148" t="s">
        <v>20</v>
      </c>
      <c r="AG26" s="149">
        <f>AJ26*2+AJ29*1+AJ27*7</f>
        <v>35.9</v>
      </c>
      <c r="AH26" s="150" t="s">
        <v>21</v>
      </c>
      <c r="AI26" s="151" t="s">
        <v>22</v>
      </c>
      <c r="AJ26" s="150">
        <v>7</v>
      </c>
      <c r="AK26" s="73" t="s">
        <v>235</v>
      </c>
    </row>
    <row r="27" spans="1:37" ht="27" customHeight="1" x14ac:dyDescent="0.45">
      <c r="A27" s="19">
        <f>A20+1</f>
        <v>44497</v>
      </c>
      <c r="B27" s="96" t="s">
        <v>23</v>
      </c>
      <c r="C27" s="27" t="s">
        <v>215</v>
      </c>
      <c r="D27" s="25"/>
      <c r="E27" s="23">
        <v>2</v>
      </c>
      <c r="F27" s="39"/>
      <c r="G27" s="25" t="s">
        <v>100</v>
      </c>
      <c r="H27" s="29">
        <v>35</v>
      </c>
      <c r="I27" s="25">
        <f t="shared" ref="I27" si="11">E27*H27</f>
        <v>70</v>
      </c>
      <c r="J27" s="27" t="s">
        <v>18</v>
      </c>
      <c r="K27" s="25">
        <v>0.1</v>
      </c>
      <c r="L27" s="23">
        <v>12</v>
      </c>
      <c r="M27" s="38" t="e">
        <f>#REF!</f>
        <v>#REF!</v>
      </c>
      <c r="N27" s="25" t="s">
        <v>61</v>
      </c>
      <c r="O27" s="29">
        <v>75</v>
      </c>
      <c r="P27" s="26">
        <f t="shared" si="10"/>
        <v>900</v>
      </c>
      <c r="Q27" s="27" t="s">
        <v>134</v>
      </c>
      <c r="R27" s="25">
        <v>0.5</v>
      </c>
      <c r="S27" s="23">
        <v>1</v>
      </c>
      <c r="T27" s="38" t="e">
        <f>#REF!</f>
        <v>#REF!</v>
      </c>
      <c r="U27" s="25" t="s">
        <v>80</v>
      </c>
      <c r="V27" s="29">
        <v>120</v>
      </c>
      <c r="W27" s="26">
        <f>S27*V27</f>
        <v>120</v>
      </c>
      <c r="X27" s="48" t="s">
        <v>214</v>
      </c>
      <c r="Y27" s="25">
        <v>0.5</v>
      </c>
      <c r="Z27" s="23">
        <v>10</v>
      </c>
      <c r="AA27" s="38">
        <f>F9</f>
        <v>0</v>
      </c>
      <c r="AB27" s="25" t="s">
        <v>100</v>
      </c>
      <c r="AC27" s="29">
        <v>45</v>
      </c>
      <c r="AD27" s="26">
        <f>AC27*Z27</f>
        <v>450</v>
      </c>
      <c r="AE27" s="20"/>
      <c r="AF27" s="152" t="s">
        <v>26</v>
      </c>
      <c r="AG27" s="153">
        <f>AJ27*5+AJ28*5</f>
        <v>27</v>
      </c>
      <c r="AH27" s="154" t="s">
        <v>21</v>
      </c>
      <c r="AI27" s="155" t="s">
        <v>27</v>
      </c>
      <c r="AJ27" s="154">
        <v>2.9</v>
      </c>
      <c r="AK27" s="74" t="s">
        <v>238</v>
      </c>
    </row>
    <row r="28" spans="1:37" ht="27" customHeight="1" x14ac:dyDescent="0.45">
      <c r="A28" s="36">
        <f>A27</f>
        <v>44497</v>
      </c>
      <c r="B28" s="96" t="s">
        <v>28</v>
      </c>
      <c r="C28" s="27" t="s">
        <v>115</v>
      </c>
      <c r="D28" s="25"/>
      <c r="E28" s="23">
        <v>9</v>
      </c>
      <c r="F28" s="39"/>
      <c r="G28" s="25" t="s">
        <v>100</v>
      </c>
      <c r="H28" s="29">
        <v>160</v>
      </c>
      <c r="I28" s="25">
        <f t="shared" ref="I28" si="12">E28*H28</f>
        <v>1440</v>
      </c>
      <c r="J28" s="27" t="s">
        <v>298</v>
      </c>
      <c r="K28" s="25"/>
      <c r="L28" s="23">
        <v>0.5</v>
      </c>
      <c r="M28" s="38"/>
      <c r="N28" s="25" t="s">
        <v>61</v>
      </c>
      <c r="O28" s="29">
        <v>80</v>
      </c>
      <c r="P28" s="26">
        <f t="shared" ref="P28" si="13">L28*O28</f>
        <v>40</v>
      </c>
      <c r="Q28" s="27"/>
      <c r="R28" s="25"/>
      <c r="S28" s="39"/>
      <c r="T28" s="38"/>
      <c r="U28" s="25"/>
      <c r="V28" s="29"/>
      <c r="W28" s="26"/>
      <c r="X28" s="27"/>
      <c r="Y28" s="25"/>
      <c r="Z28" s="23"/>
      <c r="AA28" s="38"/>
      <c r="AB28" s="25"/>
      <c r="AC28" s="29"/>
      <c r="AD28" s="26"/>
      <c r="AE28" s="20"/>
      <c r="AF28" s="152" t="s">
        <v>31</v>
      </c>
      <c r="AG28" s="153">
        <v>95.5</v>
      </c>
      <c r="AH28" s="154" t="s">
        <v>21</v>
      </c>
      <c r="AI28" s="152" t="s">
        <v>32</v>
      </c>
      <c r="AJ28" s="154">
        <v>2.5</v>
      </c>
      <c r="AK28" s="75" t="s">
        <v>241</v>
      </c>
    </row>
    <row r="29" spans="1:37" ht="27" customHeight="1" x14ac:dyDescent="0.45">
      <c r="A29" s="36"/>
      <c r="B29" s="96" t="s">
        <v>33</v>
      </c>
      <c r="C29" s="27"/>
      <c r="D29" s="25"/>
      <c r="E29" s="23"/>
      <c r="F29" s="39"/>
      <c r="G29" s="25"/>
      <c r="H29" s="29"/>
      <c r="I29" s="25"/>
      <c r="J29" s="27"/>
      <c r="K29" s="25"/>
      <c r="L29" s="39"/>
      <c r="M29" s="39"/>
      <c r="N29" s="25"/>
      <c r="O29" s="29"/>
      <c r="P29" s="26"/>
      <c r="Q29" s="27"/>
      <c r="R29" s="25"/>
      <c r="S29" s="39"/>
      <c r="T29" s="38"/>
      <c r="U29" s="25"/>
      <c r="V29" s="29"/>
      <c r="W29" s="26"/>
      <c r="X29" s="27"/>
      <c r="Y29" s="25"/>
      <c r="Z29" s="39"/>
      <c r="AA29" s="38"/>
      <c r="AB29" s="25"/>
      <c r="AC29" s="29"/>
      <c r="AD29" s="26"/>
      <c r="AE29" s="20" t="s">
        <v>36</v>
      </c>
      <c r="AF29" s="152"/>
      <c r="AG29" s="156"/>
      <c r="AH29" s="154"/>
      <c r="AI29" s="152" t="s">
        <v>35</v>
      </c>
      <c r="AJ29" s="154">
        <v>1.6</v>
      </c>
      <c r="AK29" s="74">
        <v>2</v>
      </c>
    </row>
    <row r="30" spans="1:37" ht="27" customHeight="1" x14ac:dyDescent="0.45">
      <c r="A30" s="36" t="s">
        <v>85</v>
      </c>
      <c r="B30" s="96"/>
      <c r="C30" s="27"/>
      <c r="D30" s="25"/>
      <c r="E30" s="23"/>
      <c r="F30" s="39"/>
      <c r="G30" s="25"/>
      <c r="H30" s="29"/>
      <c r="I30" s="25"/>
      <c r="J30" s="27"/>
      <c r="K30" s="25"/>
      <c r="L30" s="23"/>
      <c r="M30" s="38"/>
      <c r="N30" s="25"/>
      <c r="O30" s="29"/>
      <c r="P30" s="26"/>
      <c r="Q30" s="27"/>
      <c r="R30" s="25"/>
      <c r="S30" s="39"/>
      <c r="T30" s="38"/>
      <c r="U30" s="25"/>
      <c r="V30" s="29"/>
      <c r="W30" s="26"/>
      <c r="X30" s="27"/>
      <c r="Y30" s="25"/>
      <c r="Z30" s="23"/>
      <c r="AA30" s="38"/>
      <c r="AB30" s="25"/>
      <c r="AC30" s="29"/>
      <c r="AD30" s="26"/>
      <c r="AE30" s="20"/>
      <c r="AF30" s="152"/>
      <c r="AG30" s="156"/>
      <c r="AH30" s="154"/>
      <c r="AI30" s="152" t="s">
        <v>36</v>
      </c>
      <c r="AJ30" s="154">
        <v>0</v>
      </c>
      <c r="AK30" s="75">
        <v>1</v>
      </c>
    </row>
    <row r="31" spans="1:37" ht="27" customHeight="1" thickBot="1" x14ac:dyDescent="0.5">
      <c r="A31" s="47"/>
      <c r="B31" s="99"/>
      <c r="C31" s="27"/>
      <c r="D31" s="25"/>
      <c r="E31" s="39"/>
      <c r="F31" s="38"/>
      <c r="G31" s="25"/>
      <c r="H31" s="29"/>
      <c r="I31" s="26"/>
      <c r="J31" s="27"/>
      <c r="K31" s="25"/>
      <c r="L31" s="23"/>
      <c r="M31" s="38"/>
      <c r="N31" s="25"/>
      <c r="O31" s="29"/>
      <c r="P31" s="26"/>
      <c r="Q31" s="27"/>
      <c r="R31" s="25"/>
      <c r="S31" s="39"/>
      <c r="T31" s="38"/>
      <c r="U31" s="25"/>
      <c r="V31" s="29"/>
      <c r="W31" s="26"/>
      <c r="X31" s="27"/>
      <c r="Y31" s="25"/>
      <c r="Z31" s="39"/>
      <c r="AA31" s="38"/>
      <c r="AB31" s="25"/>
      <c r="AC31" s="29"/>
      <c r="AD31" s="26"/>
      <c r="AE31" s="20"/>
      <c r="AF31" s="158"/>
      <c r="AG31" s="159"/>
      <c r="AH31" s="160"/>
      <c r="AI31" s="158"/>
      <c r="AJ31" s="160"/>
      <c r="AK31" s="161"/>
    </row>
    <row r="32" spans="1:37" ht="27" customHeight="1" x14ac:dyDescent="0.45">
      <c r="A32" s="70"/>
      <c r="B32" s="94"/>
      <c r="C32" s="177" t="s">
        <v>269</v>
      </c>
      <c r="D32" s="177"/>
      <c r="E32" s="177"/>
      <c r="F32" s="177"/>
      <c r="G32" s="177"/>
      <c r="H32" s="177"/>
      <c r="I32" s="177"/>
      <c r="J32" s="177" t="s">
        <v>217</v>
      </c>
      <c r="K32" s="177"/>
      <c r="L32" s="177"/>
      <c r="M32" s="177"/>
      <c r="N32" s="177"/>
      <c r="O32" s="177"/>
      <c r="P32" s="177"/>
      <c r="Q32" s="176" t="s">
        <v>299</v>
      </c>
      <c r="R32" s="174"/>
      <c r="S32" s="174"/>
      <c r="T32" s="174"/>
      <c r="U32" s="174"/>
      <c r="V32" s="174"/>
      <c r="W32" s="175"/>
      <c r="X32" s="185" t="s">
        <v>121</v>
      </c>
      <c r="Y32" s="185"/>
      <c r="Z32" s="185"/>
      <c r="AA32" s="185"/>
      <c r="AB32" s="185"/>
      <c r="AC32" s="185"/>
      <c r="AD32" s="187"/>
      <c r="AE32" s="13"/>
      <c r="AF32" s="143" t="s">
        <v>14</v>
      </c>
      <c r="AG32" s="144">
        <f>AJ33*68+AJ34*73+AJ35*45+AJ36*24+AJ37*60</f>
        <v>719.5</v>
      </c>
      <c r="AH32" s="145" t="s">
        <v>15</v>
      </c>
      <c r="AI32" s="202" t="s">
        <v>16</v>
      </c>
      <c r="AJ32" s="202"/>
      <c r="AK32" s="146" t="s">
        <v>17</v>
      </c>
    </row>
    <row r="33" spans="1:37" ht="27" customHeight="1" x14ac:dyDescent="0.45">
      <c r="A33" s="110"/>
      <c r="B33" s="95"/>
      <c r="C33" s="30" t="s">
        <v>270</v>
      </c>
      <c r="D33" s="22"/>
      <c r="E33" s="23">
        <v>271</v>
      </c>
      <c r="F33" s="28"/>
      <c r="G33" s="105" t="s">
        <v>63</v>
      </c>
      <c r="H33" s="29">
        <v>15</v>
      </c>
      <c r="I33" s="26">
        <f>E33*H33</f>
        <v>4065</v>
      </c>
      <c r="J33" s="30" t="s">
        <v>195</v>
      </c>
      <c r="K33" s="22">
        <v>2</v>
      </c>
      <c r="L33" s="104">
        <v>15</v>
      </c>
      <c r="M33" s="24">
        <f>F30</f>
        <v>0</v>
      </c>
      <c r="N33" s="22" t="s">
        <v>100</v>
      </c>
      <c r="O33" s="21">
        <v>55</v>
      </c>
      <c r="P33" s="105">
        <f>L33*O33</f>
        <v>825</v>
      </c>
      <c r="Q33" s="27" t="s">
        <v>300</v>
      </c>
      <c r="R33" s="25"/>
      <c r="S33" s="23">
        <v>19</v>
      </c>
      <c r="T33" s="38"/>
      <c r="U33" s="25" t="s">
        <v>100</v>
      </c>
      <c r="V33" s="29">
        <v>35</v>
      </c>
      <c r="W33" s="26">
        <f>S33*V33</f>
        <v>665</v>
      </c>
      <c r="X33" s="30" t="s">
        <v>101</v>
      </c>
      <c r="Y33" s="22"/>
      <c r="Z33" s="104">
        <v>2</v>
      </c>
      <c r="AA33" s="24"/>
      <c r="AB33" s="22" t="s">
        <v>122</v>
      </c>
      <c r="AC33" s="21">
        <v>150</v>
      </c>
      <c r="AD33" s="26">
        <f t="shared" ref="AD33:AD36" si="14">AC33*Z33</f>
        <v>300</v>
      </c>
      <c r="AE33" s="163"/>
      <c r="AF33" s="148" t="s">
        <v>20</v>
      </c>
      <c r="AG33" s="149">
        <f>AJ33*2+AJ36*1+AJ34*7</f>
        <v>31</v>
      </c>
      <c r="AH33" s="150" t="s">
        <v>21</v>
      </c>
      <c r="AI33" s="151" t="s">
        <v>22</v>
      </c>
      <c r="AJ33" s="150">
        <v>5.5</v>
      </c>
      <c r="AK33" s="35" t="s">
        <v>235</v>
      </c>
    </row>
    <row r="34" spans="1:37" ht="27" customHeight="1" x14ac:dyDescent="0.45">
      <c r="A34" s="112">
        <f>A27+1</f>
        <v>44498</v>
      </c>
      <c r="B34" s="96" t="s">
        <v>23</v>
      </c>
      <c r="C34" s="27" t="s">
        <v>125</v>
      </c>
      <c r="D34" s="25"/>
      <c r="E34" s="23">
        <v>3</v>
      </c>
      <c r="F34" s="39"/>
      <c r="G34" s="26" t="s">
        <v>247</v>
      </c>
      <c r="H34" s="29">
        <v>10</v>
      </c>
      <c r="I34" s="26">
        <f>E34*H34</f>
        <v>30</v>
      </c>
      <c r="J34" s="27" t="s">
        <v>124</v>
      </c>
      <c r="K34" s="25"/>
      <c r="L34" s="23">
        <v>3</v>
      </c>
      <c r="M34" s="38"/>
      <c r="N34" s="25" t="s">
        <v>100</v>
      </c>
      <c r="O34" s="29">
        <v>150</v>
      </c>
      <c r="P34" s="26">
        <f>L34*O34</f>
        <v>450</v>
      </c>
      <c r="Q34" s="27" t="s">
        <v>24</v>
      </c>
      <c r="R34" s="25"/>
      <c r="S34" s="23">
        <v>1</v>
      </c>
      <c r="T34" s="38"/>
      <c r="U34" s="25" t="s">
        <v>100</v>
      </c>
      <c r="V34" s="29">
        <v>30</v>
      </c>
      <c r="W34" s="26">
        <f>S34*V34</f>
        <v>30</v>
      </c>
      <c r="X34" s="27" t="s">
        <v>54</v>
      </c>
      <c r="Y34" s="25"/>
      <c r="Z34" s="23">
        <v>3</v>
      </c>
      <c r="AA34" s="38"/>
      <c r="AB34" s="25" t="s">
        <v>100</v>
      </c>
      <c r="AC34" s="29">
        <v>35</v>
      </c>
      <c r="AD34" s="26">
        <f t="shared" si="14"/>
        <v>105</v>
      </c>
      <c r="AE34" s="20"/>
      <c r="AF34" s="152" t="s">
        <v>26</v>
      </c>
      <c r="AG34" s="153">
        <f>AJ34*5+AJ35*5</f>
        <v>25.5</v>
      </c>
      <c r="AH34" s="154" t="s">
        <v>21</v>
      </c>
      <c r="AI34" s="155" t="s">
        <v>27</v>
      </c>
      <c r="AJ34" s="154">
        <v>2.6</v>
      </c>
      <c r="AK34" s="44" t="s">
        <v>238</v>
      </c>
    </row>
    <row r="35" spans="1:37" ht="27" customHeight="1" x14ac:dyDescent="0.45">
      <c r="A35" s="114">
        <f>A34</f>
        <v>44498</v>
      </c>
      <c r="B35" s="96" t="s">
        <v>28</v>
      </c>
      <c r="C35" s="27"/>
      <c r="D35" s="25"/>
      <c r="E35" s="39"/>
      <c r="F35" s="38"/>
      <c r="G35" s="25"/>
      <c r="H35" s="29"/>
      <c r="I35" s="26"/>
      <c r="J35" s="27" t="s">
        <v>54</v>
      </c>
      <c r="K35" s="25">
        <v>0.1</v>
      </c>
      <c r="L35" s="23">
        <v>2</v>
      </c>
      <c r="M35" s="38">
        <f>F30</f>
        <v>0</v>
      </c>
      <c r="N35" s="25" t="s">
        <v>100</v>
      </c>
      <c r="O35" s="29">
        <v>35</v>
      </c>
      <c r="P35" s="26">
        <f t="shared" ref="P35" si="15">L35*O35</f>
        <v>70</v>
      </c>
      <c r="Q35" s="27" t="s">
        <v>172</v>
      </c>
      <c r="R35" s="25"/>
      <c r="S35" s="23">
        <v>0.5</v>
      </c>
      <c r="T35" s="38"/>
      <c r="U35" s="25" t="s">
        <v>100</v>
      </c>
      <c r="V35" s="29">
        <v>50</v>
      </c>
      <c r="W35" s="26">
        <f t="shared" ref="W35" si="16">S35*V35</f>
        <v>25</v>
      </c>
      <c r="X35" s="27" t="s">
        <v>219</v>
      </c>
      <c r="Y35" s="25"/>
      <c r="Z35" s="23">
        <v>1</v>
      </c>
      <c r="AA35" s="38"/>
      <c r="AB35" s="25" t="s">
        <v>123</v>
      </c>
      <c r="AC35" s="29">
        <v>100</v>
      </c>
      <c r="AD35" s="26">
        <f t="shared" si="14"/>
        <v>100</v>
      </c>
      <c r="AE35" s="20"/>
      <c r="AF35" s="152" t="s">
        <v>31</v>
      </c>
      <c r="AG35" s="153">
        <v>95.5</v>
      </c>
      <c r="AH35" s="154" t="s">
        <v>21</v>
      </c>
      <c r="AI35" s="152" t="s">
        <v>32</v>
      </c>
      <c r="AJ35" s="154">
        <v>2.5</v>
      </c>
      <c r="AK35" s="45" t="s">
        <v>241</v>
      </c>
    </row>
    <row r="36" spans="1:37" ht="27" customHeight="1" x14ac:dyDescent="0.45">
      <c r="A36" s="110"/>
      <c r="B36" s="96" t="s">
        <v>33</v>
      </c>
      <c r="C36" s="27"/>
      <c r="D36" s="25"/>
      <c r="E36" s="39"/>
      <c r="F36" s="38"/>
      <c r="G36" s="25"/>
      <c r="H36" s="29"/>
      <c r="I36" s="26"/>
      <c r="J36" s="27" t="s">
        <v>64</v>
      </c>
      <c r="K36" s="25"/>
      <c r="L36" s="23">
        <v>2</v>
      </c>
      <c r="M36" s="38"/>
      <c r="N36" s="25" t="s">
        <v>100</v>
      </c>
      <c r="O36" s="29">
        <v>55</v>
      </c>
      <c r="P36" s="26">
        <f t="shared" ref="P36" si="17">L36*O36</f>
        <v>110</v>
      </c>
      <c r="Q36" s="27" t="s">
        <v>134</v>
      </c>
      <c r="R36" s="25">
        <v>0.5</v>
      </c>
      <c r="S36" s="23">
        <v>1</v>
      </c>
      <c r="T36" s="38" t="e">
        <f>#REF!</f>
        <v>#REF!</v>
      </c>
      <c r="U36" s="25" t="s">
        <v>80</v>
      </c>
      <c r="V36" s="29">
        <v>120</v>
      </c>
      <c r="W36" s="26">
        <f>S36*V36</f>
        <v>120</v>
      </c>
      <c r="X36" s="27" t="s">
        <v>86</v>
      </c>
      <c r="Y36" s="25"/>
      <c r="Z36" s="23">
        <v>1</v>
      </c>
      <c r="AA36" s="38"/>
      <c r="AB36" s="25" t="s">
        <v>100</v>
      </c>
      <c r="AC36" s="29">
        <v>50</v>
      </c>
      <c r="AD36" s="26">
        <f t="shared" si="14"/>
        <v>50</v>
      </c>
      <c r="AE36" s="20"/>
      <c r="AF36" s="152"/>
      <c r="AG36" s="156"/>
      <c r="AH36" s="154"/>
      <c r="AI36" s="152" t="s">
        <v>35</v>
      </c>
      <c r="AJ36" s="154">
        <v>1.8</v>
      </c>
      <c r="AK36" s="44">
        <v>2</v>
      </c>
    </row>
    <row r="37" spans="1:37" ht="27" customHeight="1" x14ac:dyDescent="0.45">
      <c r="A37" s="110"/>
      <c r="B37" s="96"/>
      <c r="C37" s="27"/>
      <c r="D37" s="25"/>
      <c r="E37" s="39"/>
      <c r="F37" s="38"/>
      <c r="G37" s="25"/>
      <c r="H37" s="29"/>
      <c r="I37" s="26"/>
      <c r="J37" s="27"/>
      <c r="K37" s="25"/>
      <c r="L37" s="23"/>
      <c r="M37" s="38"/>
      <c r="N37" s="25"/>
      <c r="O37" s="29"/>
      <c r="P37" s="26"/>
      <c r="Q37" s="27"/>
      <c r="R37" s="25"/>
      <c r="S37" s="39"/>
      <c r="T37" s="38"/>
      <c r="U37" s="25"/>
      <c r="V37" s="29"/>
      <c r="W37" s="26"/>
      <c r="X37" s="27"/>
      <c r="Y37" s="106"/>
      <c r="Z37" s="39"/>
      <c r="AA37" s="38"/>
      <c r="AB37" s="25"/>
      <c r="AC37" s="29"/>
      <c r="AD37" s="26"/>
      <c r="AE37" s="20"/>
      <c r="AF37" s="152"/>
      <c r="AG37" s="156"/>
      <c r="AH37" s="154"/>
      <c r="AI37" s="152" t="s">
        <v>36</v>
      </c>
      <c r="AJ37" s="154">
        <v>0</v>
      </c>
      <c r="AK37" s="45">
        <v>1</v>
      </c>
    </row>
    <row r="38" spans="1:37" ht="33" thickBot="1" x14ac:dyDescent="0.5">
      <c r="A38" s="116"/>
      <c r="B38" s="97"/>
      <c r="C38" s="62"/>
      <c r="D38" s="55"/>
      <c r="E38" s="57"/>
      <c r="F38" s="63"/>
      <c r="G38" s="55"/>
      <c r="H38" s="54"/>
      <c r="I38" s="58"/>
      <c r="J38" s="62"/>
      <c r="K38" s="55"/>
      <c r="L38" s="57"/>
      <c r="M38" s="63"/>
      <c r="N38" s="55"/>
      <c r="O38" s="54"/>
      <c r="P38" s="58"/>
      <c r="Q38" s="62"/>
      <c r="R38" s="55"/>
      <c r="S38" s="57"/>
      <c r="T38" s="63"/>
      <c r="U38" s="55"/>
      <c r="V38" s="54"/>
      <c r="W38" s="58"/>
      <c r="X38" s="64"/>
      <c r="Y38" s="55"/>
      <c r="Z38" s="57"/>
      <c r="AA38" s="63"/>
      <c r="AB38" s="55"/>
      <c r="AC38" s="54"/>
      <c r="AD38" s="58"/>
      <c r="AE38" s="65"/>
      <c r="AF38" s="158"/>
      <c r="AG38" s="159"/>
      <c r="AH38" s="160"/>
      <c r="AI38" s="158"/>
      <c r="AJ38" s="160"/>
      <c r="AK38" s="161"/>
    </row>
    <row r="39" spans="1:37" ht="32.25" x14ac:dyDescent="0.45">
      <c r="A39" s="82"/>
      <c r="B39" s="82"/>
      <c r="C39" s="83"/>
      <c r="D39" s="83"/>
      <c r="E39" s="142"/>
      <c r="F39" s="39"/>
      <c r="G39" s="85"/>
      <c r="H39" s="83"/>
      <c r="I39" s="164">
        <f>SUM(I5:I38)</f>
        <v>13940</v>
      </c>
      <c r="J39" s="83"/>
      <c r="K39" s="83"/>
      <c r="L39" s="83"/>
      <c r="M39" s="25"/>
      <c r="N39" s="85"/>
      <c r="O39" s="83"/>
      <c r="P39" s="164">
        <f>SUM(P5:P38)</f>
        <v>9053</v>
      </c>
      <c r="Q39" s="83"/>
      <c r="R39" s="83"/>
      <c r="S39" s="83"/>
      <c r="T39" s="25" t="s">
        <v>55</v>
      </c>
      <c r="U39" s="85"/>
      <c r="V39" s="83"/>
      <c r="W39" s="164">
        <f>SUM(W5:W38)</f>
        <v>3600</v>
      </c>
      <c r="X39" s="83"/>
      <c r="Y39" s="83"/>
      <c r="Z39" s="83"/>
      <c r="AA39" s="25"/>
      <c r="AB39" s="85"/>
      <c r="AC39" s="83"/>
      <c r="AD39" s="164">
        <f>SUM(AD5:AD38)</f>
        <v>2880</v>
      </c>
      <c r="AE39" s="86">
        <f>(SUM(A39:AD39)+P2*E2*6)/K2/E2</f>
        <v>24.984674329501917</v>
      </c>
      <c r="AF39" s="153"/>
      <c r="AG39" s="156"/>
      <c r="AH39" s="165"/>
      <c r="AI39" s="153"/>
      <c r="AJ39" s="165"/>
      <c r="AK39" s="166"/>
    </row>
    <row r="40" spans="1:37" ht="32.25" x14ac:dyDescent="0.45">
      <c r="A40" s="171"/>
      <c r="B40" s="171"/>
      <c r="C40" s="89"/>
      <c r="D40" s="89"/>
      <c r="E40" s="90"/>
      <c r="F40" s="90"/>
      <c r="G40" s="172"/>
      <c r="H40" s="172"/>
      <c r="I40" s="172"/>
      <c r="J40" s="172"/>
      <c r="K40" s="172"/>
      <c r="L40" s="91"/>
      <c r="M40" s="89"/>
      <c r="N40" s="92"/>
      <c r="O40" s="89"/>
      <c r="P40" s="164"/>
      <c r="Q40" s="173" t="s">
        <v>50</v>
      </c>
      <c r="R40" s="173"/>
      <c r="S40" s="173"/>
      <c r="T40" s="173"/>
      <c r="U40" s="173"/>
      <c r="V40" s="173"/>
      <c r="W40" s="173"/>
      <c r="X40" s="173"/>
      <c r="Y40" s="89"/>
      <c r="Z40" s="89"/>
      <c r="AA40" s="89"/>
      <c r="AB40" s="92"/>
      <c r="AC40" s="89"/>
      <c r="AD40" s="89"/>
      <c r="AE40" s="92" t="s">
        <v>69</v>
      </c>
      <c r="AF40" s="167"/>
      <c r="AG40" s="168"/>
      <c r="AH40" s="168"/>
      <c r="AI40" s="168"/>
      <c r="AJ40" s="168"/>
      <c r="AK40" s="168"/>
    </row>
    <row r="41" spans="1:37" ht="32.25" x14ac:dyDescent="0.45">
      <c r="A41" s="92"/>
      <c r="B41" s="92"/>
      <c r="C41" s="89"/>
      <c r="D41" s="89"/>
      <c r="E41" s="90"/>
      <c r="G41" s="92"/>
      <c r="H41" s="89"/>
      <c r="I41" s="89"/>
      <c r="J41" s="89"/>
      <c r="K41" s="89"/>
      <c r="L41" s="89"/>
      <c r="N41" s="89"/>
      <c r="O41" s="89"/>
      <c r="P41" s="89"/>
      <c r="Q41" s="89"/>
      <c r="R41" s="89"/>
      <c r="S41" s="89"/>
      <c r="U41" s="89"/>
      <c r="V41" s="89"/>
      <c r="W41" s="89"/>
      <c r="X41" s="89"/>
      <c r="Y41" s="89"/>
      <c r="Z41" s="89"/>
      <c r="AB41" s="89"/>
      <c r="AC41" s="89"/>
      <c r="AD41" s="89"/>
      <c r="AE41" s="92"/>
      <c r="AF41" s="93"/>
      <c r="AG41" s="89"/>
    </row>
    <row r="43" spans="1:37" ht="16.5" x14ac:dyDescent="0.25">
      <c r="E43" s="2"/>
      <c r="F43" s="2"/>
      <c r="AF43" s="2"/>
    </row>
    <row r="44" spans="1:37" ht="16.5" x14ac:dyDescent="0.25">
      <c r="E44" s="2"/>
      <c r="F44" s="2"/>
      <c r="AF44" s="2"/>
    </row>
    <row r="45" spans="1:37" ht="16.5" x14ac:dyDescent="0.25">
      <c r="E45" s="2"/>
      <c r="F45" s="2"/>
      <c r="AF45" s="2"/>
    </row>
    <row r="46" spans="1:37" ht="16.5" x14ac:dyDescent="0.25">
      <c r="E46" s="2"/>
      <c r="F46" s="2"/>
      <c r="AF46" s="2"/>
    </row>
    <row r="47" spans="1:37" ht="16.5" x14ac:dyDescent="0.25">
      <c r="E47" s="2"/>
      <c r="F47" s="2"/>
      <c r="AF47" s="2"/>
    </row>
    <row r="48" spans="1:37" ht="16.5" x14ac:dyDescent="0.25">
      <c r="E48" s="2"/>
      <c r="F48" s="2"/>
      <c r="AF48" s="2"/>
    </row>
    <row r="49" spans="5:32" ht="16.5" x14ac:dyDescent="0.25">
      <c r="E49" s="2"/>
      <c r="F49" s="2"/>
      <c r="AF49" s="2"/>
    </row>
    <row r="50" spans="5:32" ht="16.5" x14ac:dyDescent="0.25">
      <c r="E50" s="2"/>
      <c r="F50" s="2"/>
      <c r="AF50" s="2"/>
    </row>
    <row r="51" spans="5:32" ht="16.5" x14ac:dyDescent="0.25">
      <c r="E51" s="2"/>
      <c r="F51" s="2"/>
      <c r="AF51" s="2"/>
    </row>
    <row r="52" spans="5:32" ht="16.5" x14ac:dyDescent="0.25">
      <c r="E52" s="2"/>
      <c r="F52" s="2"/>
      <c r="AF52" s="2"/>
    </row>
    <row r="53" spans="5:32" ht="16.5" x14ac:dyDescent="0.25">
      <c r="E53" s="2"/>
      <c r="F53" s="2"/>
      <c r="AF53" s="2"/>
    </row>
    <row r="54" spans="5:32" ht="16.5" x14ac:dyDescent="0.25">
      <c r="E54" s="2"/>
      <c r="F54" s="2"/>
      <c r="AF54" s="2"/>
    </row>
    <row r="55" spans="5:32" ht="16.5" x14ac:dyDescent="0.25">
      <c r="E55" s="2"/>
      <c r="F55" s="2"/>
      <c r="AF55" s="2"/>
    </row>
    <row r="56" spans="5:32" ht="16.5" x14ac:dyDescent="0.25">
      <c r="E56" s="2"/>
      <c r="F56" s="2"/>
      <c r="AF56" s="2"/>
    </row>
    <row r="57" spans="5:32" ht="16.5" x14ac:dyDescent="0.25">
      <c r="E57" s="2"/>
      <c r="F57" s="2"/>
      <c r="AF57" s="2"/>
    </row>
    <row r="58" spans="5:32" ht="16.5" x14ac:dyDescent="0.25">
      <c r="E58" s="2"/>
      <c r="F58" s="2"/>
      <c r="AF58" s="2"/>
    </row>
    <row r="59" spans="5:32" ht="16.5" x14ac:dyDescent="0.25">
      <c r="E59" s="2"/>
      <c r="F59" s="2"/>
      <c r="AF59" s="2"/>
    </row>
  </sheetData>
  <mergeCells count="34">
    <mergeCell ref="A40:B40"/>
    <mergeCell ref="G40:K40"/>
    <mergeCell ref="Q40:X40"/>
    <mergeCell ref="C32:I32"/>
    <mergeCell ref="J32:P32"/>
    <mergeCell ref="Q32:W32"/>
    <mergeCell ref="X32:AD32"/>
    <mergeCell ref="AI32:AJ32"/>
    <mergeCell ref="C25:I25"/>
    <mergeCell ref="J25:P25"/>
    <mergeCell ref="Q25:W25"/>
    <mergeCell ref="X25:AD25"/>
    <mergeCell ref="AI25:AJ25"/>
    <mergeCell ref="C11:I11"/>
    <mergeCell ref="J11:P11"/>
    <mergeCell ref="Q11:W11"/>
    <mergeCell ref="AI11:AJ11"/>
    <mergeCell ref="C18:I18"/>
    <mergeCell ref="J18:P18"/>
    <mergeCell ref="Q18:W18"/>
    <mergeCell ref="X18:AD18"/>
    <mergeCell ref="AI18:AJ18"/>
    <mergeCell ref="X11:AD11"/>
    <mergeCell ref="A1:AG1"/>
    <mergeCell ref="A2:C2"/>
    <mergeCell ref="H2:J2"/>
    <mergeCell ref="M2:O2"/>
    <mergeCell ref="AF3:AK3"/>
    <mergeCell ref="Z2:AK2"/>
    <mergeCell ref="C4:I4"/>
    <mergeCell ref="J4:P4"/>
    <mergeCell ref="Q4:W4"/>
    <mergeCell ref="X4:AD4"/>
    <mergeCell ref="AI4:AJ4"/>
  </mergeCells>
  <phoneticPr fontId="4" type="noConversion"/>
  <printOptions horizontalCentered="1" verticalCentered="1"/>
  <pageMargins left="0" right="0" top="0.19685039370078741" bottom="0" header="0.51181102362204722" footer="0.51181102362204722"/>
  <pageSetup paperSize="9" scale="5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已命名的範圍</vt:lpstr>
      </vt:variant>
      <vt:variant>
        <vt:i4>4</vt:i4>
      </vt:variant>
    </vt:vector>
  </HeadingPairs>
  <TitlesOfParts>
    <vt:vector size="8" baseType="lpstr">
      <vt:lpstr>10.4-10.8</vt:lpstr>
      <vt:lpstr>10.11-10.15</vt:lpstr>
      <vt:lpstr>10.18-10.22</vt:lpstr>
      <vt:lpstr>10.25-10.29</vt:lpstr>
      <vt:lpstr>'10.11-10.15'!Print_Area</vt:lpstr>
      <vt:lpstr>'10.18-10.22'!Print_Area</vt:lpstr>
      <vt:lpstr>'10.25-10.29'!Print_Area</vt:lpstr>
      <vt:lpstr>'10.4-10.8'!Print_Area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cp:lastPrinted>2021-10-07T03:19:53Z</cp:lastPrinted>
  <dcterms:created xsi:type="dcterms:W3CDTF">2020-08-24T13:42:46Z</dcterms:created>
  <dcterms:modified xsi:type="dcterms:W3CDTF">2021-10-20T04:10:38Z</dcterms:modified>
</cp:coreProperties>
</file>