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7月代課上傳\"/>
    </mc:Choice>
  </mc:AlternateContent>
  <bookViews>
    <workbookView xWindow="0" yWindow="0" windowWidth="23040" windowHeight="9132"/>
  </bookViews>
  <sheets>
    <sheet name="1090701-0714 (3)" sheetId="6" r:id="rId1"/>
  </sheets>
  <definedNames>
    <definedName name="_xlnm.Print_Titles" localSheetId="0">'1090701-0714 (3)'!$1:$2</definedName>
  </definedNames>
  <calcPr calcId="162913"/>
</workbook>
</file>

<file path=xl/calcChain.xml><?xml version="1.0" encoding="utf-8"?>
<calcChain xmlns="http://schemas.openxmlformats.org/spreadsheetml/2006/main">
  <c r="O44" i="6" l="1"/>
  <c r="O29" i="6"/>
  <c r="O23" i="6"/>
  <c r="AB43" i="6"/>
  <c r="AA43" i="6"/>
  <c r="Z43" i="6"/>
  <c r="Y43" i="6"/>
  <c r="X43" i="6"/>
  <c r="W43" i="6"/>
  <c r="U43" i="6"/>
  <c r="T43" i="6"/>
  <c r="S43" i="6"/>
  <c r="R43" i="6"/>
  <c r="Q43" i="6"/>
  <c r="P43" i="6"/>
  <c r="M43" i="6"/>
  <c r="M42" i="6"/>
  <c r="N42" i="6" s="1"/>
  <c r="AB41" i="6"/>
  <c r="AA41" i="6"/>
  <c r="Z41" i="6"/>
  <c r="Y41" i="6"/>
  <c r="X41" i="6"/>
  <c r="W41" i="6"/>
  <c r="U41" i="6"/>
  <c r="T41" i="6"/>
  <c r="S41" i="6"/>
  <c r="R41" i="6"/>
  <c r="Q41" i="6"/>
  <c r="P41" i="6"/>
  <c r="N41" i="6"/>
  <c r="M41" i="6"/>
  <c r="AC40" i="6"/>
  <c r="AC41" i="6" s="1"/>
  <c r="V40" i="6"/>
  <c r="V41" i="6" s="1"/>
  <c r="AB39" i="6"/>
  <c r="AA39" i="6"/>
  <c r="Z39" i="6"/>
  <c r="Y39" i="6"/>
  <c r="X39" i="6"/>
  <c r="W39" i="6"/>
  <c r="U39" i="6"/>
  <c r="T39" i="6"/>
  <c r="S39" i="6"/>
  <c r="R39" i="6"/>
  <c r="Q39" i="6"/>
  <c r="P39" i="6"/>
  <c r="M39" i="6"/>
  <c r="M38" i="6"/>
  <c r="N38" i="6" s="1"/>
  <c r="AB37" i="6"/>
  <c r="AA37" i="6"/>
  <c r="Z37" i="6"/>
  <c r="Y37" i="6"/>
  <c r="X37" i="6"/>
  <c r="W37" i="6"/>
  <c r="U37" i="6"/>
  <c r="T37" i="6"/>
  <c r="S37" i="6"/>
  <c r="R37" i="6"/>
  <c r="Q37" i="6"/>
  <c r="P37" i="6"/>
  <c r="M37" i="6"/>
  <c r="N36" i="6"/>
  <c r="O36" i="6" s="1"/>
  <c r="M36" i="6"/>
  <c r="AB35" i="6"/>
  <c r="AA35" i="6"/>
  <c r="Z35" i="6"/>
  <c r="Y35" i="6"/>
  <c r="X35" i="6"/>
  <c r="W35" i="6"/>
  <c r="U35" i="6"/>
  <c r="T35" i="6"/>
  <c r="S35" i="6"/>
  <c r="R35" i="6"/>
  <c r="Q35" i="6"/>
  <c r="P35" i="6"/>
  <c r="N35" i="6"/>
  <c r="M35" i="6"/>
  <c r="O34" i="6"/>
  <c r="AC34" i="6" s="1"/>
  <c r="AC35" i="6" s="1"/>
  <c r="AB33" i="6"/>
  <c r="AA33" i="6"/>
  <c r="Z33" i="6"/>
  <c r="Y33" i="6"/>
  <c r="X33" i="6"/>
  <c r="W33" i="6"/>
  <c r="U33" i="6"/>
  <c r="T33" i="6"/>
  <c r="S33" i="6"/>
  <c r="R33" i="6"/>
  <c r="Q33" i="6"/>
  <c r="P33" i="6"/>
  <c r="M33" i="6"/>
  <c r="N32" i="6"/>
  <c r="N33" i="6" s="1"/>
  <c r="M32" i="6"/>
  <c r="AB31" i="6"/>
  <c r="AA31" i="6"/>
  <c r="Z31" i="6"/>
  <c r="Y31" i="6"/>
  <c r="X31" i="6"/>
  <c r="W31" i="6"/>
  <c r="U31" i="6"/>
  <c r="T31" i="6"/>
  <c r="S31" i="6"/>
  <c r="R31" i="6"/>
  <c r="Q31" i="6"/>
  <c r="P31" i="6"/>
  <c r="M30" i="6"/>
  <c r="M31" i="6" s="1"/>
  <c r="AB29" i="6"/>
  <c r="AA29" i="6"/>
  <c r="Z29" i="6"/>
  <c r="Y29" i="6"/>
  <c r="X29" i="6"/>
  <c r="W29" i="6"/>
  <c r="U29" i="6"/>
  <c r="T29" i="6"/>
  <c r="S29" i="6"/>
  <c r="R29" i="6"/>
  <c r="Q29" i="6"/>
  <c r="P29" i="6"/>
  <c r="N28" i="6"/>
  <c r="O28" i="6" s="1"/>
  <c r="M28" i="6"/>
  <c r="M29" i="6" s="1"/>
  <c r="AB27" i="6"/>
  <c r="AA27" i="6"/>
  <c r="Z27" i="6"/>
  <c r="Y27" i="6"/>
  <c r="X27" i="6"/>
  <c r="W27" i="6"/>
  <c r="U27" i="6"/>
  <c r="T27" i="6"/>
  <c r="S27" i="6"/>
  <c r="R27" i="6"/>
  <c r="Q27" i="6"/>
  <c r="P27" i="6"/>
  <c r="M26" i="6"/>
  <c r="N26" i="6" s="1"/>
  <c r="AB25" i="6"/>
  <c r="AA25" i="6"/>
  <c r="Z25" i="6"/>
  <c r="Y25" i="6"/>
  <c r="X25" i="6"/>
  <c r="W25" i="6"/>
  <c r="U25" i="6"/>
  <c r="T25" i="6"/>
  <c r="S25" i="6"/>
  <c r="R25" i="6"/>
  <c r="Q25" i="6"/>
  <c r="P25" i="6"/>
  <c r="M25" i="6"/>
  <c r="M24" i="6"/>
  <c r="N24" i="6" s="1"/>
  <c r="AB23" i="6"/>
  <c r="AA23" i="6"/>
  <c r="Z23" i="6"/>
  <c r="Y23" i="6"/>
  <c r="X23" i="6"/>
  <c r="W23" i="6"/>
  <c r="U23" i="6"/>
  <c r="T23" i="6"/>
  <c r="S23" i="6"/>
  <c r="R23" i="6"/>
  <c r="Q23" i="6"/>
  <c r="P23" i="6"/>
  <c r="M22" i="6"/>
  <c r="N22" i="6" s="1"/>
  <c r="O22" i="6" s="1"/>
  <c r="O21" i="6"/>
  <c r="AC21" i="6" s="1"/>
  <c r="N21" i="6"/>
  <c r="N20" i="6"/>
  <c r="O20" i="6" s="1"/>
  <c r="N19" i="6"/>
  <c r="O19" i="6" s="1"/>
  <c r="N18" i="6"/>
  <c r="O18" i="6" s="1"/>
  <c r="N17" i="6"/>
  <c r="N23" i="6" s="1"/>
  <c r="AB16" i="6"/>
  <c r="AA16" i="6"/>
  <c r="Z16" i="6"/>
  <c r="Y16" i="6"/>
  <c r="X16" i="6"/>
  <c r="W16" i="6"/>
  <c r="U16" i="6"/>
  <c r="T16" i="6"/>
  <c r="S16" i="6"/>
  <c r="R16" i="6"/>
  <c r="Q16" i="6"/>
  <c r="P16" i="6"/>
  <c r="N15" i="6"/>
  <c r="O15" i="6" s="1"/>
  <c r="M15" i="6"/>
  <c r="M16" i="6" s="1"/>
  <c r="AB14" i="6"/>
  <c r="AA14" i="6"/>
  <c r="Z14" i="6"/>
  <c r="Y14" i="6"/>
  <c r="X14" i="6"/>
  <c r="W14" i="6"/>
  <c r="U14" i="6"/>
  <c r="T14" i="6"/>
  <c r="S14" i="6"/>
  <c r="R14" i="6"/>
  <c r="Q14" i="6"/>
  <c r="P14" i="6"/>
  <c r="M13" i="6"/>
  <c r="M14" i="6" s="1"/>
  <c r="AB12" i="6"/>
  <c r="AA12" i="6"/>
  <c r="Z12" i="6"/>
  <c r="Y12" i="6"/>
  <c r="X12" i="6"/>
  <c r="W12" i="6"/>
  <c r="U12" i="6"/>
  <c r="T12" i="6"/>
  <c r="S12" i="6"/>
  <c r="R12" i="6"/>
  <c r="Q12" i="6"/>
  <c r="P12" i="6"/>
  <c r="M12" i="6"/>
  <c r="M11" i="6"/>
  <c r="N11" i="6" s="1"/>
  <c r="AB10" i="6"/>
  <c r="AA10" i="6"/>
  <c r="Z10" i="6"/>
  <c r="Y10" i="6"/>
  <c r="X10" i="6"/>
  <c r="W10" i="6"/>
  <c r="U10" i="6"/>
  <c r="T10" i="6"/>
  <c r="S10" i="6"/>
  <c r="R10" i="6"/>
  <c r="Q10" i="6"/>
  <c r="P10" i="6"/>
  <c r="M9" i="6"/>
  <c r="N9" i="6" s="1"/>
  <c r="AB8" i="6"/>
  <c r="AA8" i="6"/>
  <c r="Z8" i="6"/>
  <c r="Y8" i="6"/>
  <c r="X8" i="6"/>
  <c r="W8" i="6"/>
  <c r="U8" i="6"/>
  <c r="T8" i="6"/>
  <c r="S8" i="6"/>
  <c r="R8" i="6"/>
  <c r="Q8" i="6"/>
  <c r="P8" i="6"/>
  <c r="M7" i="6"/>
  <c r="M8" i="6" s="1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N6" i="6"/>
  <c r="M6" i="6"/>
  <c r="AC5" i="6"/>
  <c r="V5" i="6"/>
  <c r="AB4" i="6"/>
  <c r="AB44" i="6" s="1"/>
  <c r="AA4" i="6"/>
  <c r="AA44" i="6" s="1"/>
  <c r="Z4" i="6"/>
  <c r="Z44" i="6" s="1"/>
  <c r="Y4" i="6"/>
  <c r="Y44" i="6" s="1"/>
  <c r="X4" i="6"/>
  <c r="X44" i="6" s="1"/>
  <c r="W4" i="6"/>
  <c r="W44" i="6" s="1"/>
  <c r="U4" i="6"/>
  <c r="U44" i="6" s="1"/>
  <c r="T4" i="6"/>
  <c r="T44" i="6" s="1"/>
  <c r="S4" i="6"/>
  <c r="S44" i="6" s="1"/>
  <c r="R4" i="6"/>
  <c r="R44" i="6" s="1"/>
  <c r="Q4" i="6"/>
  <c r="Q44" i="6" s="1"/>
  <c r="P4" i="6"/>
  <c r="P44" i="6" s="1"/>
  <c r="M4" i="6"/>
  <c r="M3" i="6"/>
  <c r="N3" i="6" s="1"/>
  <c r="N10" i="6" l="1"/>
  <c r="O9" i="6"/>
  <c r="AC20" i="6"/>
  <c r="V20" i="6"/>
  <c r="N25" i="6"/>
  <c r="O24" i="6"/>
  <c r="O42" i="6"/>
  <c r="N43" i="6"/>
  <c r="AC15" i="6"/>
  <c r="AC16" i="6" s="1"/>
  <c r="V15" i="6"/>
  <c r="V16" i="6" s="1"/>
  <c r="O3" i="6"/>
  <c r="N4" i="6"/>
  <c r="V22" i="6"/>
  <c r="AC22" i="6"/>
  <c r="O38" i="6"/>
  <c r="N39" i="6"/>
  <c r="AC19" i="6"/>
  <c r="V19" i="6"/>
  <c r="N12" i="6"/>
  <c r="O11" i="6"/>
  <c r="V28" i="6"/>
  <c r="V29" i="6" s="1"/>
  <c r="AC28" i="6"/>
  <c r="AC29" i="6" s="1"/>
  <c r="AC36" i="6"/>
  <c r="AC37" i="6" s="1"/>
  <c r="V36" i="6"/>
  <c r="V37" i="6" s="1"/>
  <c r="V18" i="6"/>
  <c r="AC18" i="6"/>
  <c r="N27" i="6"/>
  <c r="O26" i="6"/>
  <c r="N7" i="6"/>
  <c r="M10" i="6"/>
  <c r="M44" i="6" s="1"/>
  <c r="N16" i="6"/>
  <c r="O17" i="6"/>
  <c r="M23" i="6"/>
  <c r="N29" i="6"/>
  <c r="N30" i="6"/>
  <c r="V21" i="6"/>
  <c r="N13" i="6"/>
  <c r="O32" i="6"/>
  <c r="M27" i="6"/>
  <c r="V34" i="6"/>
  <c r="V35" i="6" s="1"/>
  <c r="N37" i="6"/>
  <c r="N44" i="6" l="1"/>
  <c r="AC42" i="6"/>
  <c r="AC43" i="6" s="1"/>
  <c r="V42" i="6"/>
  <c r="V43" i="6" s="1"/>
  <c r="AC26" i="6"/>
  <c r="AC27" i="6" s="1"/>
  <c r="V26" i="6"/>
  <c r="V27" i="6" s="1"/>
  <c r="AC11" i="6"/>
  <c r="AC12" i="6" s="1"/>
  <c r="V11" i="6"/>
  <c r="V12" i="6" s="1"/>
  <c r="AC24" i="6"/>
  <c r="AC25" i="6" s="1"/>
  <c r="V24" i="6"/>
  <c r="V25" i="6" s="1"/>
  <c r="AC32" i="6"/>
  <c r="AC33" i="6" s="1"/>
  <c r="V32" i="6"/>
  <c r="V33" i="6" s="1"/>
  <c r="N14" i="6"/>
  <c r="O13" i="6"/>
  <c r="N8" i="6"/>
  <c r="O7" i="6"/>
  <c r="N31" i="6"/>
  <c r="O30" i="6"/>
  <c r="AC3" i="6"/>
  <c r="V3" i="6"/>
  <c r="AC17" i="6"/>
  <c r="AC23" i="6" s="1"/>
  <c r="V17" i="6"/>
  <c r="V23" i="6" s="1"/>
  <c r="V9" i="6"/>
  <c r="V10" i="6" s="1"/>
  <c r="AC9" i="6"/>
  <c r="AC10" i="6" s="1"/>
  <c r="V38" i="6"/>
  <c r="V39" i="6" s="1"/>
  <c r="AC38" i="6"/>
  <c r="AC39" i="6" s="1"/>
  <c r="AC13" i="6" l="1"/>
  <c r="AC14" i="6" s="1"/>
  <c r="V13" i="6"/>
  <c r="V14" i="6" s="1"/>
  <c r="AC30" i="6"/>
  <c r="AC31" i="6" s="1"/>
  <c r="V30" i="6"/>
  <c r="V31" i="6" s="1"/>
  <c r="AC7" i="6"/>
  <c r="AC8" i="6" s="1"/>
  <c r="V7" i="6"/>
  <c r="V8" i="6" s="1"/>
  <c r="V4" i="6"/>
  <c r="V44" i="6"/>
  <c r="AC4" i="6"/>
  <c r="AC44" i="6" l="1"/>
</calcChain>
</file>

<file path=xl/sharedStrings.xml><?xml version="1.0" encoding="utf-8"?>
<sst xmlns="http://schemas.openxmlformats.org/spreadsheetml/2006/main" count="125" uniqueCount="91">
  <si>
    <t>假別</t>
  </si>
  <si>
    <t>請假人</t>
  </si>
  <si>
    <t>第1節</t>
    <phoneticPr fontId="4" type="noConversion"/>
  </si>
  <si>
    <t>第3節</t>
    <phoneticPr fontId="4" type="noConversion"/>
  </si>
  <si>
    <t>第4節</t>
    <phoneticPr fontId="4" type="noConversion"/>
  </si>
  <si>
    <t>第5節</t>
    <phoneticPr fontId="4" type="noConversion"/>
  </si>
  <si>
    <t>第6節</t>
    <phoneticPr fontId="4" type="noConversion"/>
  </si>
  <si>
    <t>節數小計</t>
    <phoneticPr fontId="4" type="noConversion"/>
  </si>
  <si>
    <t>總節數</t>
    <phoneticPr fontId="4" type="noConversion"/>
  </si>
  <si>
    <t>代課費</t>
    <phoneticPr fontId="4" type="noConversion"/>
  </si>
  <si>
    <t>日期</t>
    <phoneticPr fontId="4" type="noConversion"/>
  </si>
  <si>
    <t>代課人</t>
    <phoneticPr fontId="4" type="noConversion"/>
  </si>
  <si>
    <t>第7節</t>
  </si>
  <si>
    <t>請領總額</t>
    <phoneticPr fontId="3" type="noConversion"/>
  </si>
  <si>
    <t>導師時間</t>
    <phoneticPr fontId="3" type="noConversion"/>
  </si>
  <si>
    <t>實領金額</t>
    <phoneticPr fontId="4" type="noConversion"/>
  </si>
  <si>
    <t>第2節</t>
    <phoneticPr fontId="4" type="noConversion"/>
  </si>
  <si>
    <t>郭雅琦</t>
    <phoneticPr fontId="3" type="noConversion"/>
  </si>
  <si>
    <t>病假</t>
    <phoneticPr fontId="3" type="noConversion"/>
  </si>
  <si>
    <t>陳怡玉</t>
    <phoneticPr fontId="3" type="noConversion"/>
  </si>
  <si>
    <t>6月勞保代扣</t>
    <phoneticPr fontId="3" type="noConversion"/>
  </si>
  <si>
    <t>6月健保代扣</t>
    <phoneticPr fontId="3" type="noConversion"/>
  </si>
  <si>
    <t>6月勞退自付</t>
    <phoneticPr fontId="3" type="noConversion"/>
  </si>
  <si>
    <t>6月勞保機補</t>
    <phoneticPr fontId="3" type="noConversion"/>
  </si>
  <si>
    <t>6月健保機補</t>
    <phoneticPr fontId="3" type="noConversion"/>
  </si>
  <si>
    <t>6月勞退機補</t>
    <phoneticPr fontId="3" type="noConversion"/>
  </si>
  <si>
    <t>臺南市北區文元國小年109年7月份鐘點代課費印領清冊</t>
    <phoneticPr fontId="4" type="noConversion"/>
  </si>
  <si>
    <t>7月勞保代扣</t>
    <phoneticPr fontId="3" type="noConversion"/>
  </si>
  <si>
    <t>7月健保代扣</t>
    <phoneticPr fontId="3" type="noConversion"/>
  </si>
  <si>
    <t>7月勞退自付</t>
    <phoneticPr fontId="3" type="noConversion"/>
  </si>
  <si>
    <t>7月勞保機補</t>
    <phoneticPr fontId="3" type="noConversion"/>
  </si>
  <si>
    <t>7月健保機補</t>
    <phoneticPr fontId="3" type="noConversion"/>
  </si>
  <si>
    <t>7月勞退機補</t>
    <phoneticPr fontId="3" type="noConversion"/>
  </si>
  <si>
    <t>7/6.13</t>
    <phoneticPr fontId="3" type="noConversion"/>
  </si>
  <si>
    <t>7/7</t>
    <phoneticPr fontId="3" type="noConversion"/>
  </si>
  <si>
    <t>7/1.8</t>
    <phoneticPr fontId="3" type="noConversion"/>
  </si>
  <si>
    <t>7/2.9</t>
    <phoneticPr fontId="3" type="noConversion"/>
  </si>
  <si>
    <t xml:space="preserve">7/3.10 </t>
    <phoneticPr fontId="3" type="noConversion"/>
  </si>
  <si>
    <t>7/14</t>
    <phoneticPr fontId="3" type="noConversion"/>
  </si>
  <si>
    <t>蔡美瑩</t>
    <phoneticPr fontId="3" type="noConversion"/>
  </si>
  <si>
    <t>鄭文隆</t>
    <phoneticPr fontId="3" type="noConversion"/>
  </si>
  <si>
    <t>何雪如</t>
    <phoneticPr fontId="3" type="noConversion"/>
  </si>
  <si>
    <t>汪雅菁</t>
    <phoneticPr fontId="3" type="noConversion"/>
  </si>
  <si>
    <t>喪假</t>
    <phoneticPr fontId="3" type="noConversion"/>
  </si>
  <si>
    <t>陳秋婷</t>
    <phoneticPr fontId="3" type="noConversion"/>
  </si>
  <si>
    <t>7/10</t>
    <phoneticPr fontId="3" type="noConversion"/>
  </si>
  <si>
    <t>劉慈雯</t>
    <phoneticPr fontId="3" type="noConversion"/>
  </si>
  <si>
    <t>公假</t>
    <phoneticPr fontId="3" type="noConversion"/>
  </si>
  <si>
    <t>黃筠方</t>
    <phoneticPr fontId="3" type="noConversion"/>
  </si>
  <si>
    <t>7/3</t>
    <phoneticPr fontId="3" type="noConversion"/>
  </si>
  <si>
    <t>學習中心</t>
    <phoneticPr fontId="3" type="noConversion"/>
  </si>
  <si>
    <t>張鴻德</t>
    <phoneticPr fontId="3" type="noConversion"/>
  </si>
  <si>
    <t>張清江</t>
    <phoneticPr fontId="3" type="noConversion"/>
  </si>
  <si>
    <t>7/2</t>
    <phoneticPr fontId="3" type="noConversion"/>
  </si>
  <si>
    <t>宋雅文</t>
    <phoneticPr fontId="3" type="noConversion"/>
  </si>
  <si>
    <t>王麗娟</t>
    <phoneticPr fontId="3" type="noConversion"/>
  </si>
  <si>
    <t>7/1</t>
    <phoneticPr fontId="3" type="noConversion"/>
  </si>
  <si>
    <t>陳淑玲</t>
    <phoneticPr fontId="3" type="noConversion"/>
  </si>
  <si>
    <t>劉冠穎</t>
    <phoneticPr fontId="3" type="noConversion"/>
  </si>
  <si>
    <t>楊家慧</t>
    <phoneticPr fontId="3" type="noConversion"/>
  </si>
  <si>
    <t>邱明郁</t>
    <phoneticPr fontId="3" type="noConversion"/>
  </si>
  <si>
    <t>曾志田</t>
    <phoneticPr fontId="3" type="noConversion"/>
  </si>
  <si>
    <t>7/9</t>
    <phoneticPr fontId="3" type="noConversion"/>
  </si>
  <si>
    <t>劉智璇</t>
    <phoneticPr fontId="3" type="noConversion"/>
  </si>
  <si>
    <t>楊富安</t>
    <phoneticPr fontId="3" type="noConversion"/>
  </si>
  <si>
    <t>賴瀅聿</t>
    <phoneticPr fontId="3" type="noConversion"/>
  </si>
  <si>
    <t>吳宗霖</t>
    <phoneticPr fontId="3" type="noConversion"/>
  </si>
  <si>
    <t>陳弘智</t>
    <phoneticPr fontId="3" type="noConversion"/>
  </si>
  <si>
    <t>陳美伶</t>
    <phoneticPr fontId="3" type="noConversion"/>
  </si>
  <si>
    <t>吳佶</t>
    <phoneticPr fontId="3" type="noConversion"/>
  </si>
  <si>
    <t>鄭保泰</t>
    <phoneticPr fontId="3" type="noConversion"/>
  </si>
  <si>
    <t>何雪如 合計</t>
    <phoneticPr fontId="3" type="noConversion"/>
  </si>
  <si>
    <t>吳佶 合計</t>
    <phoneticPr fontId="3" type="noConversion"/>
  </si>
  <si>
    <t>吳宗霖 合計</t>
    <phoneticPr fontId="3" type="noConversion"/>
  </si>
  <si>
    <t>宋雅文 合計</t>
    <phoneticPr fontId="3" type="noConversion"/>
  </si>
  <si>
    <t>汪雅菁 合計</t>
    <phoneticPr fontId="3" type="noConversion"/>
  </si>
  <si>
    <t>邱明郁 合計</t>
    <phoneticPr fontId="3" type="noConversion"/>
  </si>
  <si>
    <t>張鴻德 合計</t>
    <phoneticPr fontId="3" type="noConversion"/>
  </si>
  <si>
    <t>郭雅琦 合計</t>
    <phoneticPr fontId="3" type="noConversion"/>
  </si>
  <si>
    <t>陳弘智 合計</t>
    <phoneticPr fontId="3" type="noConversion"/>
  </si>
  <si>
    <t>陳美伶 合計</t>
    <phoneticPr fontId="3" type="noConversion"/>
  </si>
  <si>
    <t>陳淑玲 合計</t>
    <phoneticPr fontId="3" type="noConversion"/>
  </si>
  <si>
    <t>楊家慧 合計</t>
    <phoneticPr fontId="3" type="noConversion"/>
  </si>
  <si>
    <t>劉智璇 合計</t>
    <phoneticPr fontId="3" type="noConversion"/>
  </si>
  <si>
    <t>劉慈雯 合計</t>
    <phoneticPr fontId="3" type="noConversion"/>
  </si>
  <si>
    <t>蔡美瑩 合計</t>
    <phoneticPr fontId="3" type="noConversion"/>
  </si>
  <si>
    <t>鄭文隆 合計</t>
    <phoneticPr fontId="3" type="noConversion"/>
  </si>
  <si>
    <t>鄭保泰 合計</t>
    <phoneticPr fontId="3" type="noConversion"/>
  </si>
  <si>
    <t>賴瀅聿 合計</t>
    <phoneticPr fontId="3" type="noConversion"/>
  </si>
  <si>
    <t>總計</t>
    <phoneticPr fontId="3" type="noConversion"/>
  </si>
  <si>
    <t>製表                                 教務處                                   出納組長                                  人事室                                 會計室                                     校長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</si>
</sst>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);[Red]\(#,##0\)"/>
    <numFmt numFmtId="177" formatCode="0_ "/>
  </numFmts>
  <fonts count="12"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b/>
      <sz val="14"/>
      <name val="新細明體"/>
      <family val="1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2"/>
      <name val="新細明體"/>
      <family val="1"/>
      <charset val="136"/>
      <scheme val="minor"/>
    </font>
    <font>
      <b/>
      <sz val="12"/>
      <name val="新細明體"/>
      <family val="1"/>
      <charset val="136"/>
      <scheme val="minor"/>
    </font>
    <font>
      <sz val="8"/>
      <name val="新細明體"/>
      <family val="1"/>
      <charset val="136"/>
      <scheme val="minor"/>
    </font>
    <font>
      <sz val="9"/>
      <name val="新細明體"/>
      <family val="1"/>
      <charset val="136"/>
      <scheme val="minor"/>
    </font>
    <font>
      <sz val="6"/>
      <name val="新細明體"/>
      <family val="1"/>
      <charset val="136"/>
      <scheme val="minor"/>
    </font>
    <font>
      <b/>
      <sz val="8"/>
      <name val="新細明體"/>
      <family val="1"/>
      <charset val="136"/>
      <scheme val="minor"/>
    </font>
    <font>
      <sz val="10"/>
      <name val="新細明體"/>
      <family val="1"/>
      <charset val="136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74">
    <xf numFmtId="0" fontId="0" fillId="0" borderId="0" xfId="0">
      <alignment vertical="center"/>
    </xf>
    <xf numFmtId="3" fontId="5" fillId="0" borderId="0" xfId="0" applyNumberFormat="1" applyFont="1">
      <alignment vertical="center"/>
    </xf>
    <xf numFmtId="3" fontId="5" fillId="0" borderId="0" xfId="0" applyNumberFormat="1" applyFont="1" applyBorder="1">
      <alignment vertical="center"/>
    </xf>
    <xf numFmtId="0" fontId="5" fillId="0" borderId="0" xfId="0" applyFont="1">
      <alignment vertical="center"/>
    </xf>
    <xf numFmtId="0" fontId="5" fillId="0" borderId="0" xfId="0" applyFont="1" applyFill="1">
      <alignment vertical="center"/>
    </xf>
    <xf numFmtId="0" fontId="5" fillId="0" borderId="0" xfId="0" applyFont="1" applyAlignment="1">
      <alignment horizontal="right" vertical="center"/>
    </xf>
    <xf numFmtId="49" fontId="5" fillId="0" borderId="0" xfId="0" applyNumberFormat="1" applyFont="1" applyAlignment="1">
      <alignment horizontal="right" vertical="center"/>
    </xf>
    <xf numFmtId="49" fontId="5" fillId="0" borderId="0" xfId="0" applyNumberFormat="1" applyFont="1" applyBorder="1" applyAlignment="1">
      <alignment horizontal="right" vertical="center"/>
    </xf>
    <xf numFmtId="0" fontId="5" fillId="0" borderId="0" xfId="0" applyFont="1" applyBorder="1">
      <alignment vertical="center"/>
    </xf>
    <xf numFmtId="49" fontId="5" fillId="0" borderId="0" xfId="0" applyNumberFormat="1" applyFont="1" applyAlignment="1">
      <alignment horizontal="left" vertical="center"/>
    </xf>
    <xf numFmtId="49" fontId="5" fillId="0" borderId="0" xfId="0" applyNumberFormat="1" applyFont="1" applyBorder="1" applyAlignment="1">
      <alignment horizontal="left" vertical="center"/>
    </xf>
    <xf numFmtId="176" fontId="5" fillId="0" borderId="0" xfId="0" applyNumberFormat="1" applyFont="1" applyAlignment="1">
      <alignment horizontal="right" vertical="center"/>
    </xf>
    <xf numFmtId="176" fontId="5" fillId="0" borderId="0" xfId="0" applyNumberFormat="1" applyFont="1" applyBorder="1" applyAlignment="1">
      <alignment horizontal="right" vertical="center"/>
    </xf>
    <xf numFmtId="0" fontId="6" fillId="0" borderId="0" xfId="0" applyFont="1" applyFill="1">
      <alignment vertical="center"/>
    </xf>
    <xf numFmtId="0" fontId="7" fillId="0" borderId="2" xfId="0" applyFont="1" applyFill="1" applyBorder="1" applyAlignment="1">
      <alignment horizontal="center" vertical="center"/>
    </xf>
    <xf numFmtId="177" fontId="5" fillId="0" borderId="0" xfId="0" applyNumberFormat="1" applyFont="1">
      <alignment vertical="center"/>
    </xf>
    <xf numFmtId="177" fontId="5" fillId="0" borderId="0" xfId="0" applyNumberFormat="1" applyFont="1" applyBorder="1">
      <alignment vertical="center"/>
    </xf>
    <xf numFmtId="49" fontId="7" fillId="0" borderId="0" xfId="0" applyNumberFormat="1" applyFont="1" applyFill="1" applyBorder="1" applyAlignment="1">
      <alignment horizontal="left" vertical="center" wrapText="1"/>
    </xf>
    <xf numFmtId="49" fontId="7" fillId="0" borderId="2" xfId="0" applyNumberFormat="1" applyFont="1" applyFill="1" applyBorder="1" applyAlignment="1">
      <alignment horizontal="center" vertical="center"/>
    </xf>
    <xf numFmtId="0" fontId="7" fillId="0" borderId="0" xfId="0" applyFont="1" applyFill="1">
      <alignment vertical="center"/>
    </xf>
    <xf numFmtId="0" fontId="7" fillId="0" borderId="0" xfId="0" applyFont="1">
      <alignment vertical="center"/>
    </xf>
    <xf numFmtId="49" fontId="7" fillId="0" borderId="0" xfId="0" applyNumberFormat="1" applyFont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8" fillId="0" borderId="0" xfId="0" applyFont="1" applyAlignment="1">
      <alignment horizontal="center" vertical="center"/>
    </xf>
    <xf numFmtId="49" fontId="8" fillId="0" borderId="0" xfId="0" applyNumberFormat="1" applyFont="1" applyAlignment="1">
      <alignment horizontal="center" vertical="center"/>
    </xf>
    <xf numFmtId="49" fontId="8" fillId="0" borderId="0" xfId="0" applyNumberFormat="1" applyFont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176" fontId="7" fillId="0" borderId="2" xfId="0" applyNumberFormat="1" applyFont="1" applyFill="1" applyBorder="1" applyAlignment="1">
      <alignment horizontal="right" vertical="center"/>
    </xf>
    <xf numFmtId="176" fontId="7" fillId="0" borderId="2" xfId="0" applyNumberFormat="1" applyFont="1" applyFill="1" applyBorder="1" applyAlignment="1">
      <alignment horizontal="center" vertical="center" wrapText="1"/>
    </xf>
    <xf numFmtId="177" fontId="7" fillId="0" borderId="2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176" fontId="7" fillId="0" borderId="0" xfId="0" applyNumberFormat="1" applyFont="1" applyFill="1" applyBorder="1" applyAlignment="1">
      <alignment horizontal="right" vertical="center"/>
    </xf>
    <xf numFmtId="176" fontId="7" fillId="0" borderId="0" xfId="0" applyNumberFormat="1" applyFont="1" applyFill="1" applyBorder="1" applyAlignment="1">
      <alignment horizontal="center" vertical="center" wrapText="1"/>
    </xf>
    <xf numFmtId="176" fontId="7" fillId="0" borderId="0" xfId="0" applyNumberFormat="1" applyFont="1" applyFill="1" applyBorder="1" applyAlignment="1">
      <alignment horizontal="right" vertical="center" wrapText="1"/>
    </xf>
    <xf numFmtId="177" fontId="7" fillId="0" borderId="0" xfId="0" applyNumberFormat="1" applyFont="1" applyFill="1">
      <alignment vertical="center"/>
    </xf>
    <xf numFmtId="176" fontId="7" fillId="0" borderId="0" xfId="0" applyNumberFormat="1" applyFont="1" applyFill="1">
      <alignment vertical="center"/>
    </xf>
    <xf numFmtId="0" fontId="7" fillId="0" borderId="0" xfId="0" applyFont="1" applyFill="1" applyBorder="1" applyAlignment="1">
      <alignment horizontal="right" vertical="center"/>
    </xf>
    <xf numFmtId="0" fontId="7" fillId="0" borderId="0" xfId="0" applyFont="1" applyFill="1" applyBorder="1">
      <alignment vertical="center"/>
    </xf>
    <xf numFmtId="177" fontId="7" fillId="0" borderId="0" xfId="0" applyNumberFormat="1" applyFont="1" applyFill="1" applyBorder="1">
      <alignment vertical="center"/>
    </xf>
    <xf numFmtId="176" fontId="7" fillId="0" borderId="0" xfId="0" applyNumberFormat="1" applyFont="1" applyFill="1" applyBorder="1">
      <alignment vertical="center"/>
    </xf>
    <xf numFmtId="177" fontId="7" fillId="0" borderId="0" xfId="0" applyNumberFormat="1" applyFont="1">
      <alignment vertical="center"/>
    </xf>
    <xf numFmtId="49" fontId="7" fillId="0" borderId="0" xfId="0" applyNumberFormat="1" applyFont="1" applyBorder="1" applyAlignment="1">
      <alignment horizontal="left" vertical="center"/>
    </xf>
    <xf numFmtId="49" fontId="7" fillId="0" borderId="0" xfId="0" applyNumberFormat="1" applyFont="1" applyBorder="1" applyAlignment="1">
      <alignment horizontal="right" vertical="center"/>
    </xf>
    <xf numFmtId="3" fontId="7" fillId="0" borderId="0" xfId="0" applyNumberFormat="1" applyFont="1" applyBorder="1">
      <alignment vertical="center"/>
    </xf>
    <xf numFmtId="0" fontId="7" fillId="0" borderId="0" xfId="0" applyFont="1" applyBorder="1">
      <alignment vertical="center"/>
    </xf>
    <xf numFmtId="176" fontId="7" fillId="0" borderId="0" xfId="0" applyNumberFormat="1" applyFont="1" applyBorder="1" applyAlignment="1">
      <alignment horizontal="right" vertical="center"/>
    </xf>
    <xf numFmtId="49" fontId="7" fillId="0" borderId="0" xfId="0" applyNumberFormat="1" applyFont="1" applyFill="1" applyBorder="1" applyAlignment="1">
      <alignment horizontal="center" vertical="center" wrapText="1"/>
    </xf>
    <xf numFmtId="49" fontId="7" fillId="0" borderId="0" xfId="0" applyNumberFormat="1" applyFont="1" applyFill="1">
      <alignment vertical="center"/>
    </xf>
    <xf numFmtId="0" fontId="7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right" vertical="center" wrapText="1"/>
    </xf>
    <xf numFmtId="0" fontId="7" fillId="0" borderId="0" xfId="0" applyFont="1" applyFill="1" applyAlignment="1">
      <alignment horizontal="center" vertical="center"/>
    </xf>
    <xf numFmtId="0" fontId="7" fillId="0" borderId="2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49" fontId="7" fillId="0" borderId="0" xfId="0" applyNumberFormat="1" applyFont="1" applyBorder="1" applyAlignment="1">
      <alignment vertical="center"/>
    </xf>
    <xf numFmtId="49" fontId="8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0" fontId="10" fillId="0" borderId="3" xfId="0" applyFont="1" applyFill="1" applyBorder="1" applyAlignment="1">
      <alignment vertical="center"/>
    </xf>
    <xf numFmtId="0" fontId="7" fillId="0" borderId="4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49" fontId="10" fillId="0" borderId="3" xfId="0" applyNumberFormat="1" applyFont="1" applyFill="1" applyBorder="1" applyAlignment="1">
      <alignment horizontal="center" vertical="center" wrapText="1"/>
    </xf>
    <xf numFmtId="49" fontId="10" fillId="0" borderId="3" xfId="0" applyNumberFormat="1" applyFont="1" applyFill="1" applyBorder="1">
      <alignment vertical="center"/>
    </xf>
    <xf numFmtId="0" fontId="10" fillId="0" borderId="3" xfId="0" applyFont="1" applyFill="1" applyBorder="1" applyAlignment="1">
      <alignment horizontal="right" vertical="center"/>
    </xf>
    <xf numFmtId="0" fontId="10" fillId="0" borderId="3" xfId="0" applyFont="1" applyFill="1" applyBorder="1" applyAlignment="1">
      <alignment horizontal="center" vertical="center" wrapText="1"/>
    </xf>
    <xf numFmtId="176" fontId="10" fillId="0" borderId="3" xfId="0" applyNumberFormat="1" applyFont="1" applyFill="1" applyBorder="1" applyAlignment="1">
      <alignment horizontal="right" vertical="center"/>
    </xf>
    <xf numFmtId="176" fontId="10" fillId="0" borderId="3" xfId="0" applyNumberFormat="1" applyFont="1" applyFill="1" applyBorder="1" applyAlignment="1">
      <alignment horizontal="right" vertical="center" wrapText="1"/>
    </xf>
    <xf numFmtId="0" fontId="10" fillId="0" borderId="3" xfId="0" applyFont="1" applyFill="1" applyBorder="1">
      <alignment vertical="center"/>
    </xf>
    <xf numFmtId="177" fontId="10" fillId="0" borderId="3" xfId="0" applyNumberFormat="1" applyFont="1" applyFill="1" applyBorder="1">
      <alignment vertical="center"/>
    </xf>
    <xf numFmtId="176" fontId="10" fillId="0" borderId="3" xfId="0" applyNumberFormat="1" applyFont="1" applyFill="1" applyBorder="1">
      <alignment vertical="center"/>
    </xf>
    <xf numFmtId="176" fontId="10" fillId="0" borderId="3" xfId="0" applyNumberFormat="1" applyFont="1" applyFill="1" applyBorder="1" applyAlignment="1">
      <alignment horizontal="center" vertical="center"/>
    </xf>
    <xf numFmtId="0" fontId="11" fillId="0" borderId="0" xfId="0" applyFont="1">
      <alignment vertical="center"/>
    </xf>
    <xf numFmtId="0" fontId="2" fillId="0" borderId="1" xfId="1" applyFont="1" applyFill="1" applyBorder="1" applyAlignment="1">
      <alignment horizontal="center" vertical="center"/>
    </xf>
    <xf numFmtId="49" fontId="11" fillId="0" borderId="0" xfId="0" applyNumberFormat="1" applyFont="1" applyAlignment="1">
      <alignment horizontal="left" vertical="center"/>
    </xf>
  </cellXfs>
  <cellStyles count="2">
    <cellStyle name="一般" xfId="0" builtinId="0"/>
    <cellStyle name="一般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54"/>
  <sheetViews>
    <sheetView tabSelected="1" zoomScaleNormal="100" workbookViewId="0">
      <selection sqref="A1:AC1"/>
    </sheetView>
  </sheetViews>
  <sheetFormatPr defaultColWidth="8.77734375" defaultRowHeight="16.2" outlineLevelRow="2"/>
  <cols>
    <col min="1" max="1" width="5.33203125" style="56" customWidth="1"/>
    <col min="2" max="2" width="4.44140625" style="23" customWidth="1"/>
    <col min="3" max="3" width="6.44140625" style="23" customWidth="1"/>
    <col min="4" max="4" width="6.109375" style="9" customWidth="1"/>
    <col min="5" max="5" width="3.33203125" style="5" customWidth="1"/>
    <col min="6" max="6" width="3.21875" style="5" customWidth="1"/>
    <col min="7" max="7" width="3.109375" style="5" customWidth="1"/>
    <col min="8" max="8" width="2.88671875" style="5" customWidth="1"/>
    <col min="9" max="9" width="3.33203125" style="5" customWidth="1"/>
    <col min="10" max="10" width="3.21875" style="5" customWidth="1"/>
    <col min="11" max="11" width="3.109375" style="5" customWidth="1"/>
    <col min="12" max="12" width="3.44140625" style="5" customWidth="1"/>
    <col min="13" max="13" width="3.6640625" style="3" customWidth="1"/>
    <col min="14" max="14" width="3.44140625" style="3" customWidth="1"/>
    <col min="15" max="15" width="6.77734375" style="11" customWidth="1"/>
    <col min="16" max="16" width="3.88671875" style="3" customWidth="1"/>
    <col min="17" max="17" width="4.21875" style="3" customWidth="1"/>
    <col min="18" max="18" width="3.88671875" style="3" customWidth="1"/>
    <col min="19" max="20" width="3.44140625" style="3" customWidth="1"/>
    <col min="21" max="21" width="3.6640625" style="15" customWidth="1"/>
    <col min="22" max="22" width="6.88671875" style="3" customWidth="1"/>
    <col min="23" max="23" width="5.109375" style="3" customWidth="1"/>
    <col min="24" max="24" width="5" style="3" customWidth="1"/>
    <col min="25" max="25" width="4.88671875" style="3" bestFit="1" customWidth="1"/>
    <col min="26" max="26" width="5.33203125" style="3" customWidth="1"/>
    <col min="27" max="27" width="5.109375" style="3" customWidth="1"/>
    <col min="28" max="28" width="5" style="3" customWidth="1"/>
    <col min="29" max="29" width="8" style="3" customWidth="1"/>
    <col min="30" max="16384" width="8.77734375" style="3"/>
  </cols>
  <sheetData>
    <row r="1" spans="1:33" s="4" customFormat="1" ht="27.75" customHeight="1">
      <c r="A1" s="72" t="s">
        <v>26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  <c r="AC1" s="72"/>
    </row>
    <row r="2" spans="1:33" s="22" customFormat="1" ht="43.2" customHeight="1">
      <c r="A2" s="52" t="s">
        <v>11</v>
      </c>
      <c r="B2" s="14" t="s">
        <v>0</v>
      </c>
      <c r="C2" s="14" t="s">
        <v>1</v>
      </c>
      <c r="D2" s="18" t="s">
        <v>10</v>
      </c>
      <c r="E2" s="26" t="s">
        <v>2</v>
      </c>
      <c r="F2" s="26" t="s">
        <v>16</v>
      </c>
      <c r="G2" s="26" t="s">
        <v>3</v>
      </c>
      <c r="H2" s="26" t="s">
        <v>4</v>
      </c>
      <c r="I2" s="26" t="s">
        <v>5</v>
      </c>
      <c r="J2" s="26" t="s">
        <v>6</v>
      </c>
      <c r="K2" s="26" t="s">
        <v>12</v>
      </c>
      <c r="L2" s="26" t="s">
        <v>14</v>
      </c>
      <c r="M2" s="26" t="s">
        <v>7</v>
      </c>
      <c r="N2" s="26" t="s">
        <v>8</v>
      </c>
      <c r="O2" s="27" t="s">
        <v>9</v>
      </c>
      <c r="P2" s="28" t="s">
        <v>20</v>
      </c>
      <c r="Q2" s="28" t="s">
        <v>21</v>
      </c>
      <c r="R2" s="29" t="s">
        <v>22</v>
      </c>
      <c r="S2" s="28" t="s">
        <v>27</v>
      </c>
      <c r="T2" s="28" t="s">
        <v>28</v>
      </c>
      <c r="U2" s="29" t="s">
        <v>29</v>
      </c>
      <c r="V2" s="28" t="s">
        <v>15</v>
      </c>
      <c r="W2" s="26" t="s">
        <v>23</v>
      </c>
      <c r="X2" s="26" t="s">
        <v>24</v>
      </c>
      <c r="Y2" s="26" t="s">
        <v>25</v>
      </c>
      <c r="Z2" s="26" t="s">
        <v>30</v>
      </c>
      <c r="AA2" s="26" t="s">
        <v>31</v>
      </c>
      <c r="AB2" s="26" t="s">
        <v>32</v>
      </c>
      <c r="AC2" s="58" t="s">
        <v>13</v>
      </c>
      <c r="AD2" s="59"/>
      <c r="AE2" s="59"/>
    </row>
    <row r="3" spans="1:33" s="4" customFormat="1" outlineLevel="2">
      <c r="A3" s="53" t="s">
        <v>41</v>
      </c>
      <c r="B3" s="48" t="s">
        <v>43</v>
      </c>
      <c r="C3" s="46" t="s">
        <v>44</v>
      </c>
      <c r="D3" s="47" t="s">
        <v>45</v>
      </c>
      <c r="E3" s="48"/>
      <c r="F3" s="36"/>
      <c r="G3" s="36"/>
      <c r="H3" s="36"/>
      <c r="I3" s="36"/>
      <c r="J3" s="36">
        <v>503</v>
      </c>
      <c r="K3" s="36"/>
      <c r="L3" s="36"/>
      <c r="M3" s="30">
        <f>COUNT(E3:L3)</f>
        <v>1</v>
      </c>
      <c r="N3" s="48">
        <f>M3</f>
        <v>1</v>
      </c>
      <c r="O3" s="31">
        <f>320*N3</f>
        <v>320</v>
      </c>
      <c r="P3" s="33"/>
      <c r="Q3" s="33"/>
      <c r="R3" s="33"/>
      <c r="S3" s="33"/>
      <c r="T3" s="37"/>
      <c r="U3" s="38"/>
      <c r="V3" s="39">
        <f>O3-SUM(P3:U3)</f>
        <v>320</v>
      </c>
      <c r="W3" s="39"/>
      <c r="X3" s="37"/>
      <c r="Y3" s="37"/>
      <c r="Z3" s="37"/>
      <c r="AA3" s="37"/>
      <c r="AB3" s="37"/>
      <c r="AC3" s="39">
        <f>O3+SUM(W3:Y3)</f>
        <v>320</v>
      </c>
    </row>
    <row r="4" spans="1:33" s="13" customFormat="1" ht="16.8" outlineLevel="1" thickBot="1">
      <c r="A4" s="57" t="s">
        <v>71</v>
      </c>
      <c r="B4" s="60"/>
      <c r="C4" s="61"/>
      <c r="D4" s="62"/>
      <c r="E4" s="60"/>
      <c r="F4" s="63"/>
      <c r="G4" s="63"/>
      <c r="H4" s="63"/>
      <c r="I4" s="63"/>
      <c r="J4" s="63"/>
      <c r="K4" s="63"/>
      <c r="L4" s="63"/>
      <c r="M4" s="64">
        <f>SUBTOTAL(9,M3:M3)</f>
        <v>1</v>
      </c>
      <c r="N4" s="60">
        <f>SUBTOTAL(9,N3:N3)</f>
        <v>1</v>
      </c>
      <c r="O4" s="65">
        <v>320</v>
      </c>
      <c r="P4" s="66">
        <f t="shared" ref="P4:AC4" si="0">SUBTOTAL(9,P3:P3)</f>
        <v>0</v>
      </c>
      <c r="Q4" s="66">
        <f t="shared" si="0"/>
        <v>0</v>
      </c>
      <c r="R4" s="66">
        <f t="shared" si="0"/>
        <v>0</v>
      </c>
      <c r="S4" s="66">
        <f t="shared" si="0"/>
        <v>0</v>
      </c>
      <c r="T4" s="67">
        <f t="shared" si="0"/>
        <v>0</v>
      </c>
      <c r="U4" s="68">
        <f t="shared" si="0"/>
        <v>0</v>
      </c>
      <c r="V4" s="69">
        <f t="shared" si="0"/>
        <v>320</v>
      </c>
      <c r="W4" s="69">
        <f t="shared" si="0"/>
        <v>0</v>
      </c>
      <c r="X4" s="67">
        <f t="shared" si="0"/>
        <v>0</v>
      </c>
      <c r="Y4" s="67">
        <f t="shared" si="0"/>
        <v>0</v>
      </c>
      <c r="Z4" s="67">
        <f t="shared" si="0"/>
        <v>0</v>
      </c>
      <c r="AA4" s="67">
        <f t="shared" si="0"/>
        <v>0</v>
      </c>
      <c r="AB4" s="67">
        <f t="shared" si="0"/>
        <v>0</v>
      </c>
      <c r="AC4" s="69">
        <f t="shared" si="0"/>
        <v>320</v>
      </c>
    </row>
    <row r="5" spans="1:33" s="4" customFormat="1" outlineLevel="2">
      <c r="A5" s="53" t="s">
        <v>69</v>
      </c>
      <c r="B5" s="48"/>
      <c r="C5" s="21"/>
      <c r="D5" s="17"/>
      <c r="E5" s="30"/>
      <c r="F5" s="49"/>
      <c r="G5" s="48"/>
      <c r="H5" s="48"/>
      <c r="I5" s="36"/>
      <c r="J5" s="36"/>
      <c r="K5" s="36"/>
      <c r="L5" s="36"/>
      <c r="M5" s="30"/>
      <c r="N5" s="48"/>
      <c r="O5" s="31"/>
      <c r="P5" s="33"/>
      <c r="Q5" s="33"/>
      <c r="R5" s="33"/>
      <c r="S5" s="33"/>
      <c r="T5" s="37"/>
      <c r="U5" s="38"/>
      <c r="V5" s="39">
        <f>O5-SUM(P5:U5)</f>
        <v>0</v>
      </c>
      <c r="W5" s="39">
        <v>1487</v>
      </c>
      <c r="X5" s="37"/>
      <c r="Y5" s="37">
        <v>1143</v>
      </c>
      <c r="Z5" s="37"/>
      <c r="AA5" s="37"/>
      <c r="AB5" s="37"/>
      <c r="AC5" s="39">
        <f>O5+SUM(W5:Y5)</f>
        <v>2630</v>
      </c>
    </row>
    <row r="6" spans="1:33" s="13" customFormat="1" ht="16.8" outlineLevel="1" thickBot="1">
      <c r="A6" s="57" t="s">
        <v>72</v>
      </c>
      <c r="B6" s="60"/>
      <c r="C6" s="61"/>
      <c r="D6" s="62"/>
      <c r="E6" s="60"/>
      <c r="F6" s="63"/>
      <c r="G6" s="63"/>
      <c r="H6" s="63"/>
      <c r="I6" s="63"/>
      <c r="J6" s="63"/>
      <c r="K6" s="63"/>
      <c r="L6" s="63"/>
      <c r="M6" s="64">
        <f>SUBTOTAL(9,M5:M5)</f>
        <v>0</v>
      </c>
      <c r="N6" s="60">
        <f>SUBTOTAL(9,N5:N5)</f>
        <v>0</v>
      </c>
      <c r="O6" s="65"/>
      <c r="P6" s="66">
        <f t="shared" ref="P6:AC6" si="1">SUBTOTAL(9,P5:P5)</f>
        <v>0</v>
      </c>
      <c r="Q6" s="66">
        <f t="shared" si="1"/>
        <v>0</v>
      </c>
      <c r="R6" s="66">
        <f t="shared" si="1"/>
        <v>0</v>
      </c>
      <c r="S6" s="66">
        <f t="shared" si="1"/>
        <v>0</v>
      </c>
      <c r="T6" s="67">
        <f t="shared" si="1"/>
        <v>0</v>
      </c>
      <c r="U6" s="68">
        <f t="shared" si="1"/>
        <v>0</v>
      </c>
      <c r="V6" s="69">
        <f t="shared" si="1"/>
        <v>0</v>
      </c>
      <c r="W6" s="69">
        <f t="shared" si="1"/>
        <v>1487</v>
      </c>
      <c r="X6" s="67">
        <f t="shared" si="1"/>
        <v>0</v>
      </c>
      <c r="Y6" s="67">
        <f t="shared" si="1"/>
        <v>1143</v>
      </c>
      <c r="Z6" s="67">
        <f t="shared" si="1"/>
        <v>0</v>
      </c>
      <c r="AA6" s="67">
        <f t="shared" si="1"/>
        <v>0</v>
      </c>
      <c r="AB6" s="67">
        <f t="shared" si="1"/>
        <v>0</v>
      </c>
      <c r="AC6" s="69">
        <f t="shared" si="1"/>
        <v>2630</v>
      </c>
    </row>
    <row r="7" spans="1:33" s="4" customFormat="1" outlineLevel="2">
      <c r="A7" s="53" t="s">
        <v>66</v>
      </c>
      <c r="B7" s="48"/>
      <c r="C7" s="21"/>
      <c r="D7" s="17"/>
      <c r="E7" s="48"/>
      <c r="F7" s="36"/>
      <c r="G7" s="36"/>
      <c r="H7" s="36"/>
      <c r="I7" s="36"/>
      <c r="J7" s="36"/>
      <c r="K7" s="36"/>
      <c r="L7" s="36"/>
      <c r="M7" s="30">
        <f>COUNT(E7:L7)</f>
        <v>0</v>
      </c>
      <c r="N7" s="48">
        <f>M7</f>
        <v>0</v>
      </c>
      <c r="O7" s="31">
        <f>320*N7</f>
        <v>0</v>
      </c>
      <c r="P7" s="33"/>
      <c r="Q7" s="33"/>
      <c r="R7" s="33"/>
      <c r="S7" s="33"/>
      <c r="T7" s="37"/>
      <c r="U7" s="38"/>
      <c r="V7" s="39">
        <f>O7-SUM(P7:U7)</f>
        <v>0</v>
      </c>
      <c r="W7" s="39">
        <v>595</v>
      </c>
      <c r="X7" s="37"/>
      <c r="Y7" s="37">
        <v>482</v>
      </c>
      <c r="Z7" s="37"/>
      <c r="AA7" s="37"/>
      <c r="AB7" s="37"/>
      <c r="AC7" s="39">
        <f>O7+SUM(W7:Y7)</f>
        <v>1077</v>
      </c>
    </row>
    <row r="8" spans="1:33" s="13" customFormat="1" ht="16.8" outlineLevel="1" thickBot="1">
      <c r="A8" s="57" t="s">
        <v>73</v>
      </c>
      <c r="B8" s="60"/>
      <c r="C8" s="61"/>
      <c r="D8" s="62"/>
      <c r="E8" s="60"/>
      <c r="F8" s="63"/>
      <c r="G8" s="63"/>
      <c r="H8" s="63"/>
      <c r="I8" s="63"/>
      <c r="J8" s="63"/>
      <c r="K8" s="63"/>
      <c r="L8" s="63"/>
      <c r="M8" s="64">
        <f>SUBTOTAL(9,M7:M7)</f>
        <v>0</v>
      </c>
      <c r="N8" s="60">
        <f>SUBTOTAL(9,N7:N7)</f>
        <v>0</v>
      </c>
      <c r="O8" s="65"/>
      <c r="P8" s="66">
        <f t="shared" ref="P8:AC8" si="2">SUBTOTAL(9,P7:P7)</f>
        <v>0</v>
      </c>
      <c r="Q8" s="66">
        <f t="shared" si="2"/>
        <v>0</v>
      </c>
      <c r="R8" s="66">
        <f t="shared" si="2"/>
        <v>0</v>
      </c>
      <c r="S8" s="66">
        <f t="shared" si="2"/>
        <v>0</v>
      </c>
      <c r="T8" s="67">
        <f t="shared" si="2"/>
        <v>0</v>
      </c>
      <c r="U8" s="68">
        <f t="shared" si="2"/>
        <v>0</v>
      </c>
      <c r="V8" s="69">
        <f t="shared" si="2"/>
        <v>0</v>
      </c>
      <c r="W8" s="69">
        <f t="shared" si="2"/>
        <v>595</v>
      </c>
      <c r="X8" s="67">
        <f t="shared" si="2"/>
        <v>0</v>
      </c>
      <c r="Y8" s="67">
        <f t="shared" si="2"/>
        <v>482</v>
      </c>
      <c r="Z8" s="67">
        <f t="shared" si="2"/>
        <v>0</v>
      </c>
      <c r="AA8" s="67">
        <f t="shared" si="2"/>
        <v>0</v>
      </c>
      <c r="AB8" s="67">
        <f t="shared" si="2"/>
        <v>0</v>
      </c>
      <c r="AC8" s="69">
        <f t="shared" si="2"/>
        <v>1077</v>
      </c>
    </row>
    <row r="9" spans="1:33" s="4" customFormat="1" outlineLevel="2">
      <c r="A9" s="53" t="s">
        <v>54</v>
      </c>
      <c r="B9" s="48" t="s">
        <v>47</v>
      </c>
      <c r="C9" s="21" t="s">
        <v>55</v>
      </c>
      <c r="D9" s="17" t="s">
        <v>56</v>
      </c>
      <c r="E9" s="48">
        <v>111</v>
      </c>
      <c r="F9" s="36">
        <v>111</v>
      </c>
      <c r="G9" s="36">
        <v>111</v>
      </c>
      <c r="H9" s="36">
        <v>111</v>
      </c>
      <c r="I9" s="36"/>
      <c r="J9" s="36"/>
      <c r="K9" s="36"/>
      <c r="L9" s="36"/>
      <c r="M9" s="30">
        <f>COUNT(E9:L9)</f>
        <v>4</v>
      </c>
      <c r="N9" s="48">
        <f>M9</f>
        <v>4</v>
      </c>
      <c r="O9" s="31">
        <f>320*N9</f>
        <v>1280</v>
      </c>
      <c r="P9" s="33"/>
      <c r="Q9" s="33"/>
      <c r="R9" s="33"/>
      <c r="S9" s="33">
        <v>79</v>
      </c>
      <c r="T9" s="37"/>
      <c r="U9" s="38"/>
      <c r="V9" s="39">
        <f>O9-SUM(P9:U9)</f>
        <v>1201</v>
      </c>
      <c r="W9" s="39">
        <v>569</v>
      </c>
      <c r="X9" s="37"/>
      <c r="Y9" s="37">
        <v>437</v>
      </c>
      <c r="Z9" s="37"/>
      <c r="AA9" s="37"/>
      <c r="AB9" s="37"/>
      <c r="AC9" s="39">
        <f>O9+SUM(W9:Y9)</f>
        <v>2286</v>
      </c>
    </row>
    <row r="10" spans="1:33" s="13" customFormat="1" ht="16.8" outlineLevel="1" thickBot="1">
      <c r="A10" s="57" t="s">
        <v>74</v>
      </c>
      <c r="B10" s="60"/>
      <c r="C10" s="61"/>
      <c r="D10" s="62"/>
      <c r="E10" s="60"/>
      <c r="F10" s="63"/>
      <c r="G10" s="63"/>
      <c r="H10" s="63"/>
      <c r="I10" s="63"/>
      <c r="J10" s="63"/>
      <c r="K10" s="63"/>
      <c r="L10" s="63"/>
      <c r="M10" s="64">
        <f>SUBTOTAL(9,M9:M9)</f>
        <v>4</v>
      </c>
      <c r="N10" s="60">
        <f>SUBTOTAL(9,N9:N9)</f>
        <v>4</v>
      </c>
      <c r="O10" s="65">
        <v>1280</v>
      </c>
      <c r="P10" s="66">
        <f t="shared" ref="P10:AC10" si="3">SUBTOTAL(9,P9:P9)</f>
        <v>0</v>
      </c>
      <c r="Q10" s="66">
        <f t="shared" si="3"/>
        <v>0</v>
      </c>
      <c r="R10" s="66">
        <f t="shared" si="3"/>
        <v>0</v>
      </c>
      <c r="S10" s="66">
        <f t="shared" si="3"/>
        <v>79</v>
      </c>
      <c r="T10" s="67">
        <f t="shared" si="3"/>
        <v>0</v>
      </c>
      <c r="U10" s="68">
        <f t="shared" si="3"/>
        <v>0</v>
      </c>
      <c r="V10" s="69">
        <f t="shared" si="3"/>
        <v>1201</v>
      </c>
      <c r="W10" s="69">
        <f t="shared" si="3"/>
        <v>569</v>
      </c>
      <c r="X10" s="67">
        <f t="shared" si="3"/>
        <v>0</v>
      </c>
      <c r="Y10" s="67">
        <f t="shared" si="3"/>
        <v>437</v>
      </c>
      <c r="Z10" s="67">
        <f t="shared" si="3"/>
        <v>0</v>
      </c>
      <c r="AA10" s="67">
        <f t="shared" si="3"/>
        <v>0</v>
      </c>
      <c r="AB10" s="67">
        <f t="shared" si="3"/>
        <v>0</v>
      </c>
      <c r="AC10" s="69">
        <f t="shared" si="3"/>
        <v>2286</v>
      </c>
    </row>
    <row r="11" spans="1:33" s="13" customFormat="1" outlineLevel="2">
      <c r="A11" s="53" t="s">
        <v>42</v>
      </c>
      <c r="B11" s="48" t="s">
        <v>43</v>
      </c>
      <c r="C11" s="46" t="s">
        <v>44</v>
      </c>
      <c r="D11" s="47" t="s">
        <v>45</v>
      </c>
      <c r="E11" s="48"/>
      <c r="F11" s="36"/>
      <c r="G11" s="36"/>
      <c r="H11" s="36"/>
      <c r="I11" s="36"/>
      <c r="J11" s="36"/>
      <c r="K11" s="36">
        <v>504</v>
      </c>
      <c r="L11" s="36"/>
      <c r="M11" s="30">
        <f>COUNT(E11:L11)</f>
        <v>1</v>
      </c>
      <c r="N11" s="48">
        <f>M11</f>
        <v>1</v>
      </c>
      <c r="O11" s="31">
        <f>320*N11</f>
        <v>320</v>
      </c>
      <c r="P11" s="33"/>
      <c r="Q11" s="33"/>
      <c r="R11" s="33"/>
      <c r="S11" s="33"/>
      <c r="T11" s="37"/>
      <c r="U11" s="38"/>
      <c r="V11" s="39">
        <f>O11-SUM(P11:U11)</f>
        <v>320</v>
      </c>
      <c r="W11" s="39"/>
      <c r="X11" s="37"/>
      <c r="Y11" s="37"/>
      <c r="Z11" s="37"/>
      <c r="AA11" s="37"/>
      <c r="AB11" s="37"/>
      <c r="AC11" s="39">
        <f>O11+SUM(W11:Y11)</f>
        <v>320</v>
      </c>
      <c r="AD11" s="4"/>
      <c r="AE11" s="4"/>
      <c r="AF11" s="4"/>
      <c r="AG11" s="4"/>
    </row>
    <row r="12" spans="1:33" s="13" customFormat="1" ht="16.8" outlineLevel="1" thickBot="1">
      <c r="A12" s="57" t="s">
        <v>75</v>
      </c>
      <c r="B12" s="60"/>
      <c r="C12" s="61"/>
      <c r="D12" s="62"/>
      <c r="E12" s="60"/>
      <c r="F12" s="63"/>
      <c r="G12" s="63"/>
      <c r="H12" s="63"/>
      <c r="I12" s="63"/>
      <c r="J12" s="63"/>
      <c r="K12" s="63"/>
      <c r="L12" s="63"/>
      <c r="M12" s="64">
        <f>SUBTOTAL(9,M11:M11)</f>
        <v>1</v>
      </c>
      <c r="N12" s="60">
        <f>SUBTOTAL(9,N11:N11)</f>
        <v>1</v>
      </c>
      <c r="O12" s="65">
        <v>320</v>
      </c>
      <c r="P12" s="66">
        <f t="shared" ref="P12:AC12" si="4">SUBTOTAL(9,P11:P11)</f>
        <v>0</v>
      </c>
      <c r="Q12" s="66">
        <f t="shared" si="4"/>
        <v>0</v>
      </c>
      <c r="R12" s="66">
        <f t="shared" si="4"/>
        <v>0</v>
      </c>
      <c r="S12" s="66">
        <f t="shared" si="4"/>
        <v>0</v>
      </c>
      <c r="T12" s="67">
        <f t="shared" si="4"/>
        <v>0</v>
      </c>
      <c r="U12" s="68">
        <f t="shared" si="4"/>
        <v>0</v>
      </c>
      <c r="V12" s="69">
        <f t="shared" si="4"/>
        <v>320</v>
      </c>
      <c r="W12" s="69">
        <f t="shared" si="4"/>
        <v>0</v>
      </c>
      <c r="X12" s="67">
        <f t="shared" si="4"/>
        <v>0</v>
      </c>
      <c r="Y12" s="67">
        <f t="shared" si="4"/>
        <v>0</v>
      </c>
      <c r="Z12" s="67">
        <f t="shared" si="4"/>
        <v>0</v>
      </c>
      <c r="AA12" s="67">
        <f t="shared" si="4"/>
        <v>0</v>
      </c>
      <c r="AB12" s="67">
        <f t="shared" si="4"/>
        <v>0</v>
      </c>
      <c r="AC12" s="69">
        <f t="shared" si="4"/>
        <v>320</v>
      </c>
    </row>
    <row r="13" spans="1:33" s="13" customFormat="1" outlineLevel="2">
      <c r="A13" s="53" t="s">
        <v>60</v>
      </c>
      <c r="B13" s="48" t="s">
        <v>47</v>
      </c>
      <c r="C13" s="21" t="s">
        <v>52</v>
      </c>
      <c r="D13" s="17" t="s">
        <v>62</v>
      </c>
      <c r="E13" s="48"/>
      <c r="F13" s="36"/>
      <c r="G13" s="36"/>
      <c r="H13" s="36"/>
      <c r="I13" s="36"/>
      <c r="J13" s="36">
        <v>302</v>
      </c>
      <c r="K13" s="36">
        <v>301</v>
      </c>
      <c r="L13" s="36"/>
      <c r="M13" s="30">
        <f>COUNT(E13:L13)</f>
        <v>2</v>
      </c>
      <c r="N13" s="48">
        <f>M13</f>
        <v>2</v>
      </c>
      <c r="O13" s="31">
        <f>320*N13</f>
        <v>640</v>
      </c>
      <c r="P13" s="33"/>
      <c r="Q13" s="33"/>
      <c r="R13" s="33"/>
      <c r="S13" s="33"/>
      <c r="T13" s="37"/>
      <c r="U13" s="38"/>
      <c r="V13" s="39">
        <f>O13-SUM(P13:U13)</f>
        <v>640</v>
      </c>
      <c r="W13" s="39"/>
      <c r="X13" s="37"/>
      <c r="Y13" s="37"/>
      <c r="Z13" s="37"/>
      <c r="AA13" s="37"/>
      <c r="AB13" s="37"/>
      <c r="AC13" s="39">
        <f>O13+SUM(W13:Y13)</f>
        <v>640</v>
      </c>
      <c r="AD13" s="4"/>
      <c r="AE13" s="4"/>
      <c r="AF13" s="4"/>
      <c r="AG13" s="4"/>
    </row>
    <row r="14" spans="1:33" s="13" customFormat="1" ht="16.8" outlineLevel="1" thickBot="1">
      <c r="A14" s="57" t="s">
        <v>76</v>
      </c>
      <c r="B14" s="60"/>
      <c r="C14" s="61"/>
      <c r="D14" s="62"/>
      <c r="E14" s="60"/>
      <c r="F14" s="63"/>
      <c r="G14" s="63"/>
      <c r="H14" s="63"/>
      <c r="I14" s="63"/>
      <c r="J14" s="63"/>
      <c r="K14" s="63"/>
      <c r="L14" s="63"/>
      <c r="M14" s="64">
        <f>SUBTOTAL(9,M13:M13)</f>
        <v>2</v>
      </c>
      <c r="N14" s="60">
        <f>SUBTOTAL(9,N13:N13)</f>
        <v>2</v>
      </c>
      <c r="O14" s="65">
        <v>640</v>
      </c>
      <c r="P14" s="66">
        <f t="shared" ref="P14:AC14" si="5">SUBTOTAL(9,P13:P13)</f>
        <v>0</v>
      </c>
      <c r="Q14" s="66">
        <f t="shared" si="5"/>
        <v>0</v>
      </c>
      <c r="R14" s="66">
        <f t="shared" si="5"/>
        <v>0</v>
      </c>
      <c r="S14" s="66">
        <f t="shared" si="5"/>
        <v>0</v>
      </c>
      <c r="T14" s="67">
        <f t="shared" si="5"/>
        <v>0</v>
      </c>
      <c r="U14" s="68">
        <f t="shared" si="5"/>
        <v>0</v>
      </c>
      <c r="V14" s="69">
        <f t="shared" si="5"/>
        <v>640</v>
      </c>
      <c r="W14" s="69">
        <f t="shared" si="5"/>
        <v>0</v>
      </c>
      <c r="X14" s="67">
        <f t="shared" si="5"/>
        <v>0</v>
      </c>
      <c r="Y14" s="67">
        <f t="shared" si="5"/>
        <v>0</v>
      </c>
      <c r="Z14" s="67">
        <f t="shared" si="5"/>
        <v>0</v>
      </c>
      <c r="AA14" s="67">
        <f t="shared" si="5"/>
        <v>0</v>
      </c>
      <c r="AB14" s="67">
        <f t="shared" si="5"/>
        <v>0</v>
      </c>
      <c r="AC14" s="69">
        <f t="shared" si="5"/>
        <v>640</v>
      </c>
    </row>
    <row r="15" spans="1:33" s="13" customFormat="1" outlineLevel="2">
      <c r="A15" s="53" t="s">
        <v>51</v>
      </c>
      <c r="B15" s="48" t="s">
        <v>47</v>
      </c>
      <c r="C15" s="21" t="s">
        <v>52</v>
      </c>
      <c r="D15" s="17" t="s">
        <v>53</v>
      </c>
      <c r="E15" s="48"/>
      <c r="F15" s="36"/>
      <c r="G15" s="36"/>
      <c r="H15" s="36"/>
      <c r="I15" s="36"/>
      <c r="J15" s="36"/>
      <c r="K15" s="36">
        <v>301</v>
      </c>
      <c r="L15" s="36"/>
      <c r="M15" s="30">
        <f>COUNT(E15:L15)</f>
        <v>1</v>
      </c>
      <c r="N15" s="48">
        <f>M15</f>
        <v>1</v>
      </c>
      <c r="O15" s="31">
        <f>320*N15</f>
        <v>320</v>
      </c>
      <c r="P15" s="33"/>
      <c r="Q15" s="33"/>
      <c r="R15" s="33"/>
      <c r="S15" s="33"/>
      <c r="T15" s="37"/>
      <c r="U15" s="38"/>
      <c r="V15" s="39">
        <f>O15-SUM(P15:U15)</f>
        <v>320</v>
      </c>
      <c r="W15" s="39"/>
      <c r="X15" s="37"/>
      <c r="Y15" s="37"/>
      <c r="Z15" s="37"/>
      <c r="AA15" s="37"/>
      <c r="AB15" s="37"/>
      <c r="AC15" s="39">
        <f>O15+SUM(W15:Y15)</f>
        <v>320</v>
      </c>
      <c r="AD15" s="4"/>
      <c r="AE15" s="4"/>
      <c r="AF15" s="4"/>
      <c r="AG15" s="4"/>
    </row>
    <row r="16" spans="1:33" s="13" customFormat="1" ht="16.8" outlineLevel="1" thickBot="1">
      <c r="A16" s="57" t="s">
        <v>77</v>
      </c>
      <c r="B16" s="60"/>
      <c r="C16" s="61"/>
      <c r="D16" s="62"/>
      <c r="E16" s="60"/>
      <c r="F16" s="63"/>
      <c r="G16" s="63"/>
      <c r="H16" s="63"/>
      <c r="I16" s="63"/>
      <c r="J16" s="63"/>
      <c r="K16" s="63"/>
      <c r="L16" s="63"/>
      <c r="M16" s="64">
        <f>SUBTOTAL(9,M15:M15)</f>
        <v>1</v>
      </c>
      <c r="N16" s="60">
        <f>SUBTOTAL(9,N15:N15)</f>
        <v>1</v>
      </c>
      <c r="O16" s="65">
        <v>320</v>
      </c>
      <c r="P16" s="66">
        <f t="shared" ref="P16:AC16" si="6">SUBTOTAL(9,P15:P15)</f>
        <v>0</v>
      </c>
      <c r="Q16" s="66">
        <f t="shared" si="6"/>
        <v>0</v>
      </c>
      <c r="R16" s="66">
        <f t="shared" si="6"/>
        <v>0</v>
      </c>
      <c r="S16" s="66">
        <f t="shared" si="6"/>
        <v>0</v>
      </c>
      <c r="T16" s="67">
        <f t="shared" si="6"/>
        <v>0</v>
      </c>
      <c r="U16" s="68">
        <f t="shared" si="6"/>
        <v>0</v>
      </c>
      <c r="V16" s="69">
        <f t="shared" si="6"/>
        <v>320</v>
      </c>
      <c r="W16" s="69">
        <f t="shared" si="6"/>
        <v>0</v>
      </c>
      <c r="X16" s="67">
        <f t="shared" si="6"/>
        <v>0</v>
      </c>
      <c r="Y16" s="67">
        <f t="shared" si="6"/>
        <v>0</v>
      </c>
      <c r="Z16" s="67">
        <f t="shared" si="6"/>
        <v>0</v>
      </c>
      <c r="AA16" s="67">
        <f t="shared" si="6"/>
        <v>0</v>
      </c>
      <c r="AB16" s="67">
        <f t="shared" si="6"/>
        <v>0</v>
      </c>
      <c r="AC16" s="69">
        <f t="shared" si="6"/>
        <v>320</v>
      </c>
    </row>
    <row r="17" spans="1:33" s="13" customFormat="1" outlineLevel="2">
      <c r="A17" s="53" t="s">
        <v>17</v>
      </c>
      <c r="B17" s="48" t="s">
        <v>18</v>
      </c>
      <c r="C17" s="48" t="s">
        <v>19</v>
      </c>
      <c r="D17" s="17" t="s">
        <v>33</v>
      </c>
      <c r="E17" s="48">
        <v>308</v>
      </c>
      <c r="F17" s="48">
        <v>308</v>
      </c>
      <c r="G17" s="48">
        <v>312</v>
      </c>
      <c r="H17" s="48">
        <v>312</v>
      </c>
      <c r="I17" s="48">
        <v>309</v>
      </c>
      <c r="J17" s="48">
        <v>309</v>
      </c>
      <c r="K17" s="48"/>
      <c r="L17" s="48"/>
      <c r="M17" s="30">
        <v>12</v>
      </c>
      <c r="N17" s="48">
        <f>M17</f>
        <v>12</v>
      </c>
      <c r="O17" s="31">
        <f>N17*320</f>
        <v>3840</v>
      </c>
      <c r="P17" s="32"/>
      <c r="Q17" s="32"/>
      <c r="R17" s="32"/>
      <c r="S17" s="33">
        <v>271</v>
      </c>
      <c r="T17" s="19"/>
      <c r="U17" s="34">
        <v>739</v>
      </c>
      <c r="V17" s="35">
        <f t="shared" ref="V17:V22" si="7">O17-SUM(P17:U17)</f>
        <v>2830</v>
      </c>
      <c r="W17" s="35">
        <v>2062</v>
      </c>
      <c r="X17" s="19">
        <v>1174</v>
      </c>
      <c r="Y17" s="19">
        <v>1584</v>
      </c>
      <c r="Z17" s="19"/>
      <c r="AA17" s="19"/>
      <c r="AB17" s="19"/>
      <c r="AC17" s="35">
        <f t="shared" ref="AC17:AC22" si="8">O17+SUM(W17:Y17)</f>
        <v>8660</v>
      </c>
      <c r="AD17" s="4"/>
      <c r="AE17" s="4"/>
      <c r="AF17" s="4"/>
      <c r="AG17" s="4"/>
    </row>
    <row r="18" spans="1:33" s="13" customFormat="1" outlineLevel="2">
      <c r="A18" s="53" t="s">
        <v>17</v>
      </c>
      <c r="B18" s="48" t="s">
        <v>18</v>
      </c>
      <c r="C18" s="48" t="s">
        <v>19</v>
      </c>
      <c r="D18" s="17" t="s">
        <v>34</v>
      </c>
      <c r="E18" s="48">
        <v>313</v>
      </c>
      <c r="F18" s="48">
        <v>313</v>
      </c>
      <c r="G18" s="48">
        <v>311</v>
      </c>
      <c r="H18" s="48">
        <v>311</v>
      </c>
      <c r="I18" s="48">
        <v>310</v>
      </c>
      <c r="J18" s="48">
        <v>310</v>
      </c>
      <c r="K18" s="48"/>
      <c r="L18" s="48"/>
      <c r="M18" s="30">
        <v>6</v>
      </c>
      <c r="N18" s="48">
        <f>SUM(M18:M18)</f>
        <v>6</v>
      </c>
      <c r="O18" s="31">
        <f>N18*320</f>
        <v>1920</v>
      </c>
      <c r="P18" s="32"/>
      <c r="Q18" s="32"/>
      <c r="R18" s="32"/>
      <c r="S18" s="33"/>
      <c r="T18" s="19"/>
      <c r="U18" s="34"/>
      <c r="V18" s="35">
        <f t="shared" si="7"/>
        <v>1920</v>
      </c>
      <c r="W18" s="35"/>
      <c r="X18" s="19"/>
      <c r="Y18" s="19"/>
      <c r="Z18" s="19"/>
      <c r="AA18" s="19"/>
      <c r="AB18" s="19"/>
      <c r="AC18" s="35">
        <f t="shared" si="8"/>
        <v>1920</v>
      </c>
      <c r="AD18" s="4"/>
      <c r="AE18" s="4"/>
      <c r="AF18" s="4"/>
      <c r="AG18" s="4"/>
    </row>
    <row r="19" spans="1:33" s="13" customFormat="1" outlineLevel="2">
      <c r="A19" s="53" t="s">
        <v>17</v>
      </c>
      <c r="B19" s="48" t="s">
        <v>18</v>
      </c>
      <c r="C19" s="48" t="s">
        <v>19</v>
      </c>
      <c r="D19" s="17" t="s">
        <v>35</v>
      </c>
      <c r="E19" s="51"/>
      <c r="F19" s="19"/>
      <c r="G19" s="19">
        <v>314</v>
      </c>
      <c r="H19" s="48">
        <v>314</v>
      </c>
      <c r="I19" s="48"/>
      <c r="J19" s="48"/>
      <c r="K19" s="48"/>
      <c r="L19" s="48"/>
      <c r="M19" s="30">
        <v>4</v>
      </c>
      <c r="N19" s="48">
        <f>SUM(M19:M19)</f>
        <v>4</v>
      </c>
      <c r="O19" s="31">
        <f>N19*320</f>
        <v>1280</v>
      </c>
      <c r="P19" s="32"/>
      <c r="Q19" s="32"/>
      <c r="R19" s="32"/>
      <c r="S19" s="33"/>
      <c r="T19" s="19"/>
      <c r="U19" s="34"/>
      <c r="V19" s="35">
        <f t="shared" si="7"/>
        <v>1280</v>
      </c>
      <c r="W19" s="35"/>
      <c r="X19" s="19"/>
      <c r="Y19" s="19"/>
      <c r="Z19" s="19"/>
      <c r="AA19" s="19"/>
      <c r="AB19" s="19"/>
      <c r="AC19" s="35">
        <f t="shared" si="8"/>
        <v>1280</v>
      </c>
      <c r="AD19" s="4"/>
      <c r="AE19" s="4"/>
      <c r="AF19" s="4"/>
      <c r="AG19" s="4"/>
    </row>
    <row r="20" spans="1:33" s="13" customFormat="1" outlineLevel="2">
      <c r="A20" s="53" t="s">
        <v>17</v>
      </c>
      <c r="B20" s="48" t="s">
        <v>18</v>
      </c>
      <c r="C20" s="48" t="s">
        <v>19</v>
      </c>
      <c r="D20" s="17" t="s">
        <v>36</v>
      </c>
      <c r="E20" s="48"/>
      <c r="F20" s="48">
        <v>312</v>
      </c>
      <c r="G20" s="48">
        <v>309</v>
      </c>
      <c r="H20" s="48"/>
      <c r="I20" s="48">
        <v>308</v>
      </c>
      <c r="J20" s="48">
        <v>311</v>
      </c>
      <c r="K20" s="48">
        <v>310</v>
      </c>
      <c r="L20" s="48"/>
      <c r="M20" s="30">
        <v>10</v>
      </c>
      <c r="N20" s="48">
        <f>SUM(M20:M20)</f>
        <v>10</v>
      </c>
      <c r="O20" s="31">
        <f>N20*320</f>
        <v>3200</v>
      </c>
      <c r="P20" s="32"/>
      <c r="Q20" s="32"/>
      <c r="R20" s="32"/>
      <c r="S20" s="33"/>
      <c r="T20" s="19"/>
      <c r="U20" s="34"/>
      <c r="V20" s="35">
        <f t="shared" si="7"/>
        <v>3200</v>
      </c>
      <c r="W20" s="35"/>
      <c r="X20" s="19"/>
      <c r="Y20" s="19"/>
      <c r="Z20" s="19"/>
      <c r="AA20" s="19"/>
      <c r="AB20" s="19"/>
      <c r="AC20" s="35">
        <f t="shared" si="8"/>
        <v>3200</v>
      </c>
      <c r="AD20" s="4"/>
      <c r="AE20" s="4"/>
      <c r="AF20" s="4"/>
      <c r="AG20" s="4"/>
    </row>
    <row r="21" spans="1:33" s="13" customFormat="1" outlineLevel="2">
      <c r="A21" s="53" t="s">
        <v>17</v>
      </c>
      <c r="B21" s="48" t="s">
        <v>18</v>
      </c>
      <c r="C21" s="48" t="s">
        <v>19</v>
      </c>
      <c r="D21" s="17" t="s">
        <v>37</v>
      </c>
      <c r="E21" s="48"/>
      <c r="F21" s="36"/>
      <c r="G21" s="36">
        <v>313</v>
      </c>
      <c r="H21" s="36"/>
      <c r="I21" s="36"/>
      <c r="J21" s="36"/>
      <c r="K21" s="36"/>
      <c r="L21" s="36"/>
      <c r="M21" s="30">
        <v>2</v>
      </c>
      <c r="N21" s="48">
        <f>M21</f>
        <v>2</v>
      </c>
      <c r="O21" s="31">
        <f>N21*320</f>
        <v>640</v>
      </c>
      <c r="P21" s="33"/>
      <c r="Q21" s="33"/>
      <c r="R21" s="33"/>
      <c r="S21" s="33"/>
      <c r="T21" s="37"/>
      <c r="U21" s="38"/>
      <c r="V21" s="39">
        <f t="shared" si="7"/>
        <v>640</v>
      </c>
      <c r="W21" s="39"/>
      <c r="X21" s="37"/>
      <c r="Y21" s="37"/>
      <c r="Z21" s="37"/>
      <c r="AA21" s="37"/>
      <c r="AB21" s="37"/>
      <c r="AC21" s="39">
        <f t="shared" si="8"/>
        <v>640</v>
      </c>
      <c r="AD21" s="4"/>
      <c r="AE21" s="4"/>
      <c r="AF21" s="4"/>
      <c r="AG21" s="4"/>
    </row>
    <row r="22" spans="1:33" s="13" customFormat="1" outlineLevel="2">
      <c r="A22" s="53" t="s">
        <v>17</v>
      </c>
      <c r="B22" s="48" t="s">
        <v>18</v>
      </c>
      <c r="C22" s="48" t="s">
        <v>19</v>
      </c>
      <c r="D22" s="17" t="s">
        <v>38</v>
      </c>
      <c r="E22" s="48">
        <v>313</v>
      </c>
      <c r="F22" s="36">
        <v>313</v>
      </c>
      <c r="G22" s="36">
        <v>311</v>
      </c>
      <c r="H22" s="36">
        <v>311</v>
      </c>
      <c r="I22" s="36"/>
      <c r="J22" s="36"/>
      <c r="K22" s="36"/>
      <c r="L22" s="36"/>
      <c r="M22" s="30">
        <f>COUNT(E22:L22)</f>
        <v>4</v>
      </c>
      <c r="N22" s="48">
        <f>M22</f>
        <v>4</v>
      </c>
      <c r="O22" s="31">
        <f>320*N22</f>
        <v>1280</v>
      </c>
      <c r="P22" s="33"/>
      <c r="Q22" s="33"/>
      <c r="R22" s="33"/>
      <c r="S22" s="33"/>
      <c r="T22" s="37"/>
      <c r="U22" s="38"/>
      <c r="V22" s="39">
        <f t="shared" si="7"/>
        <v>1280</v>
      </c>
      <c r="W22" s="39"/>
      <c r="X22" s="37"/>
      <c r="Y22" s="37"/>
      <c r="Z22" s="37"/>
      <c r="AA22" s="37"/>
      <c r="AB22" s="37"/>
      <c r="AC22" s="39">
        <f t="shared" si="8"/>
        <v>1280</v>
      </c>
      <c r="AD22" s="4"/>
      <c r="AE22" s="4"/>
      <c r="AF22" s="4"/>
      <c r="AG22" s="4"/>
    </row>
    <row r="23" spans="1:33" s="13" customFormat="1" ht="16.8" outlineLevel="1" thickBot="1">
      <c r="A23" s="57" t="s">
        <v>78</v>
      </c>
      <c r="B23" s="60"/>
      <c r="C23" s="61"/>
      <c r="D23" s="62"/>
      <c r="E23" s="60"/>
      <c r="F23" s="63"/>
      <c r="G23" s="63"/>
      <c r="H23" s="63"/>
      <c r="I23" s="63"/>
      <c r="J23" s="63"/>
      <c r="K23" s="63"/>
      <c r="L23" s="63"/>
      <c r="M23" s="64">
        <f>SUBTOTAL(9,M17:M22)</f>
        <v>38</v>
      </c>
      <c r="N23" s="60">
        <f>SUBTOTAL(9,N17:N22)</f>
        <v>38</v>
      </c>
      <c r="O23" s="65">
        <f>SUM(O17:O22)</f>
        <v>12160</v>
      </c>
      <c r="P23" s="66">
        <f t="shared" ref="P23:AC23" si="9">SUBTOTAL(9,P17:P22)</f>
        <v>0</v>
      </c>
      <c r="Q23" s="66">
        <f t="shared" si="9"/>
        <v>0</v>
      </c>
      <c r="R23" s="66">
        <f t="shared" si="9"/>
        <v>0</v>
      </c>
      <c r="S23" s="66">
        <f t="shared" si="9"/>
        <v>271</v>
      </c>
      <c r="T23" s="67">
        <f t="shared" si="9"/>
        <v>0</v>
      </c>
      <c r="U23" s="68">
        <f t="shared" si="9"/>
        <v>739</v>
      </c>
      <c r="V23" s="69">
        <f t="shared" si="9"/>
        <v>11150</v>
      </c>
      <c r="W23" s="69">
        <f t="shared" si="9"/>
        <v>2062</v>
      </c>
      <c r="X23" s="67">
        <f t="shared" si="9"/>
        <v>1174</v>
      </c>
      <c r="Y23" s="67">
        <f t="shared" si="9"/>
        <v>1584</v>
      </c>
      <c r="Z23" s="67">
        <f t="shared" si="9"/>
        <v>0</v>
      </c>
      <c r="AA23" s="67">
        <f t="shared" si="9"/>
        <v>0</v>
      </c>
      <c r="AB23" s="67">
        <f t="shared" si="9"/>
        <v>0</v>
      </c>
      <c r="AC23" s="69">
        <f t="shared" si="9"/>
        <v>16980</v>
      </c>
    </row>
    <row r="24" spans="1:33" s="13" customFormat="1" outlineLevel="2">
      <c r="A24" s="53" t="s">
        <v>67</v>
      </c>
      <c r="B24" s="48"/>
      <c r="C24" s="21"/>
      <c r="D24" s="17"/>
      <c r="E24" s="48"/>
      <c r="F24" s="36"/>
      <c r="G24" s="36"/>
      <c r="H24" s="36"/>
      <c r="I24" s="36"/>
      <c r="J24" s="36"/>
      <c r="K24" s="36"/>
      <c r="L24" s="36"/>
      <c r="M24" s="30">
        <f>COUNT(E24:L24)</f>
        <v>0</v>
      </c>
      <c r="N24" s="48">
        <f>M24</f>
        <v>0</v>
      </c>
      <c r="O24" s="31">
        <f>320*N24</f>
        <v>0</v>
      </c>
      <c r="P24" s="33"/>
      <c r="Q24" s="33"/>
      <c r="R24" s="33"/>
      <c r="S24" s="33"/>
      <c r="T24" s="37"/>
      <c r="U24" s="38"/>
      <c r="V24" s="39">
        <f>O24-SUM(P24:U24)</f>
        <v>0</v>
      </c>
      <c r="W24" s="39">
        <v>75</v>
      </c>
      <c r="X24" s="37"/>
      <c r="Y24" s="37">
        <v>58</v>
      </c>
      <c r="Z24" s="37"/>
      <c r="AA24" s="37"/>
      <c r="AB24" s="37"/>
      <c r="AC24" s="39">
        <f>O24+SUM(W24:Y24)</f>
        <v>133</v>
      </c>
      <c r="AD24" s="4"/>
      <c r="AE24" s="4"/>
      <c r="AF24" s="4"/>
      <c r="AG24" s="4"/>
    </row>
    <row r="25" spans="1:33" s="13" customFormat="1" ht="16.8" outlineLevel="1" thickBot="1">
      <c r="A25" s="57" t="s">
        <v>79</v>
      </c>
      <c r="B25" s="60"/>
      <c r="C25" s="61"/>
      <c r="D25" s="62"/>
      <c r="E25" s="60"/>
      <c r="F25" s="63"/>
      <c r="G25" s="63"/>
      <c r="H25" s="63"/>
      <c r="I25" s="63"/>
      <c r="J25" s="63"/>
      <c r="K25" s="63"/>
      <c r="L25" s="63"/>
      <c r="M25" s="64">
        <f>SUBTOTAL(9,M24:M24)</f>
        <v>0</v>
      </c>
      <c r="N25" s="60">
        <f>SUBTOTAL(9,N24:N24)</f>
        <v>0</v>
      </c>
      <c r="O25" s="65"/>
      <c r="P25" s="66">
        <f t="shared" ref="P25:AC25" si="10">SUBTOTAL(9,P24:P24)</f>
        <v>0</v>
      </c>
      <c r="Q25" s="66">
        <f t="shared" si="10"/>
        <v>0</v>
      </c>
      <c r="R25" s="66">
        <f t="shared" si="10"/>
        <v>0</v>
      </c>
      <c r="S25" s="66">
        <f t="shared" si="10"/>
        <v>0</v>
      </c>
      <c r="T25" s="67">
        <f t="shared" si="10"/>
        <v>0</v>
      </c>
      <c r="U25" s="68">
        <f t="shared" si="10"/>
        <v>0</v>
      </c>
      <c r="V25" s="69">
        <f t="shared" si="10"/>
        <v>0</v>
      </c>
      <c r="W25" s="69">
        <f t="shared" si="10"/>
        <v>75</v>
      </c>
      <c r="X25" s="67">
        <f t="shared" si="10"/>
        <v>0</v>
      </c>
      <c r="Y25" s="67">
        <f t="shared" si="10"/>
        <v>58</v>
      </c>
      <c r="Z25" s="67">
        <f t="shared" si="10"/>
        <v>0</v>
      </c>
      <c r="AA25" s="67">
        <f t="shared" si="10"/>
        <v>0</v>
      </c>
      <c r="AB25" s="67">
        <f t="shared" si="10"/>
        <v>0</v>
      </c>
      <c r="AC25" s="69">
        <f t="shared" si="10"/>
        <v>133</v>
      </c>
    </row>
    <row r="26" spans="1:33" s="13" customFormat="1" outlineLevel="2">
      <c r="A26" s="53" t="s">
        <v>68</v>
      </c>
      <c r="B26" s="48"/>
      <c r="C26" s="21"/>
      <c r="D26" s="17"/>
      <c r="E26" s="48"/>
      <c r="F26" s="36"/>
      <c r="G26" s="36"/>
      <c r="H26" s="36"/>
      <c r="I26" s="36"/>
      <c r="J26" s="36"/>
      <c r="K26" s="36"/>
      <c r="L26" s="36"/>
      <c r="M26" s="30">
        <f>COUNT(E26:L26)</f>
        <v>0</v>
      </c>
      <c r="N26" s="48">
        <f>M26</f>
        <v>0</v>
      </c>
      <c r="O26" s="31">
        <f>320*N26</f>
        <v>0</v>
      </c>
      <c r="P26" s="33"/>
      <c r="Q26" s="33"/>
      <c r="R26" s="33"/>
      <c r="S26" s="33"/>
      <c r="T26" s="37"/>
      <c r="U26" s="38"/>
      <c r="V26" s="39">
        <f>O26-SUM(P26:U26)</f>
        <v>0</v>
      </c>
      <c r="W26" s="39">
        <v>455</v>
      </c>
      <c r="X26" s="37"/>
      <c r="Y26" s="37">
        <v>354</v>
      </c>
      <c r="Z26" s="37"/>
      <c r="AA26" s="37"/>
      <c r="AB26" s="37"/>
      <c r="AC26" s="39">
        <f>O26+SUM(W26:Y26)</f>
        <v>809</v>
      </c>
      <c r="AD26" s="4"/>
      <c r="AE26" s="4"/>
      <c r="AF26" s="4"/>
      <c r="AG26" s="4"/>
    </row>
    <row r="27" spans="1:33" s="13" customFormat="1" ht="16.8" outlineLevel="1" thickBot="1">
      <c r="A27" s="57" t="s">
        <v>80</v>
      </c>
      <c r="B27" s="60"/>
      <c r="C27" s="61"/>
      <c r="D27" s="62"/>
      <c r="E27" s="60"/>
      <c r="F27" s="63"/>
      <c r="G27" s="63"/>
      <c r="H27" s="63"/>
      <c r="I27" s="63"/>
      <c r="J27" s="63"/>
      <c r="K27" s="63"/>
      <c r="L27" s="63"/>
      <c r="M27" s="64">
        <f>SUBTOTAL(9,M26:M26)</f>
        <v>0</v>
      </c>
      <c r="N27" s="60">
        <f>SUBTOTAL(9,N26:N26)</f>
        <v>0</v>
      </c>
      <c r="O27" s="65"/>
      <c r="P27" s="66">
        <f t="shared" ref="P27:AC27" si="11">SUBTOTAL(9,P26:P26)</f>
        <v>0</v>
      </c>
      <c r="Q27" s="66">
        <f t="shared" si="11"/>
        <v>0</v>
      </c>
      <c r="R27" s="66">
        <f t="shared" si="11"/>
        <v>0</v>
      </c>
      <c r="S27" s="66">
        <f t="shared" si="11"/>
        <v>0</v>
      </c>
      <c r="T27" s="67">
        <f t="shared" si="11"/>
        <v>0</v>
      </c>
      <c r="U27" s="68">
        <f t="shared" si="11"/>
        <v>0</v>
      </c>
      <c r="V27" s="69">
        <f t="shared" si="11"/>
        <v>0</v>
      </c>
      <c r="W27" s="69">
        <f t="shared" si="11"/>
        <v>455</v>
      </c>
      <c r="X27" s="67">
        <f t="shared" si="11"/>
        <v>0</v>
      </c>
      <c r="Y27" s="67">
        <f t="shared" si="11"/>
        <v>354</v>
      </c>
      <c r="Z27" s="67">
        <f t="shared" si="11"/>
        <v>0</v>
      </c>
      <c r="AA27" s="67">
        <f t="shared" si="11"/>
        <v>0</v>
      </c>
      <c r="AB27" s="67">
        <f t="shared" si="11"/>
        <v>0</v>
      </c>
      <c r="AC27" s="69">
        <f t="shared" si="11"/>
        <v>809</v>
      </c>
    </row>
    <row r="28" spans="1:33" s="13" customFormat="1" outlineLevel="2">
      <c r="A28" s="53" t="s">
        <v>57</v>
      </c>
      <c r="B28" s="48" t="s">
        <v>47</v>
      </c>
      <c r="C28" s="21" t="s">
        <v>58</v>
      </c>
      <c r="D28" s="17" t="s">
        <v>49</v>
      </c>
      <c r="E28" s="48"/>
      <c r="F28" s="36"/>
      <c r="G28" s="36">
        <v>505</v>
      </c>
      <c r="H28" s="36">
        <v>506</v>
      </c>
      <c r="I28" s="36"/>
      <c r="J28" s="36"/>
      <c r="K28" s="36"/>
      <c r="L28" s="36"/>
      <c r="M28" s="30">
        <f>COUNT(E28:L28)</f>
        <v>2</v>
      </c>
      <c r="N28" s="48">
        <f>M28</f>
        <v>2</v>
      </c>
      <c r="O28" s="31">
        <f>320*N28</f>
        <v>640</v>
      </c>
      <c r="P28" s="33"/>
      <c r="Q28" s="33"/>
      <c r="R28" s="33"/>
      <c r="S28" s="33">
        <v>14</v>
      </c>
      <c r="T28" s="37"/>
      <c r="U28" s="38"/>
      <c r="V28" s="39">
        <f>O28-SUM(P28:U28)</f>
        <v>626</v>
      </c>
      <c r="W28" s="39"/>
      <c r="X28" s="37"/>
      <c r="Y28" s="37"/>
      <c r="Z28" s="37"/>
      <c r="AA28" s="37"/>
      <c r="AB28" s="37"/>
      <c r="AC28" s="39">
        <f>O28+SUM(W28:Y28)</f>
        <v>640</v>
      </c>
      <c r="AD28" s="4"/>
      <c r="AE28" s="4"/>
      <c r="AF28" s="4"/>
      <c r="AG28" s="4"/>
    </row>
    <row r="29" spans="1:33" s="13" customFormat="1" ht="16.8" outlineLevel="1" thickBot="1">
      <c r="A29" s="57" t="s">
        <v>81</v>
      </c>
      <c r="B29" s="60"/>
      <c r="C29" s="61"/>
      <c r="D29" s="62"/>
      <c r="E29" s="60"/>
      <c r="F29" s="63"/>
      <c r="G29" s="63"/>
      <c r="H29" s="63"/>
      <c r="I29" s="63"/>
      <c r="J29" s="63"/>
      <c r="K29" s="63"/>
      <c r="L29" s="63"/>
      <c r="M29" s="64">
        <f>SUBTOTAL(9,M28:M28)</f>
        <v>2</v>
      </c>
      <c r="N29" s="60">
        <f>SUBTOTAL(9,N28:N28)</f>
        <v>2</v>
      </c>
      <c r="O29" s="65">
        <f>SUM(O28)</f>
        <v>640</v>
      </c>
      <c r="P29" s="66">
        <f t="shared" ref="P29:AC29" si="12">SUBTOTAL(9,P28:P28)</f>
        <v>0</v>
      </c>
      <c r="Q29" s="66">
        <f t="shared" si="12"/>
        <v>0</v>
      </c>
      <c r="R29" s="66">
        <f t="shared" si="12"/>
        <v>0</v>
      </c>
      <c r="S29" s="66">
        <f t="shared" si="12"/>
        <v>14</v>
      </c>
      <c r="T29" s="67">
        <f t="shared" si="12"/>
        <v>0</v>
      </c>
      <c r="U29" s="68">
        <f t="shared" si="12"/>
        <v>0</v>
      </c>
      <c r="V29" s="69">
        <f t="shared" si="12"/>
        <v>626</v>
      </c>
      <c r="W29" s="69">
        <f t="shared" si="12"/>
        <v>0</v>
      </c>
      <c r="X29" s="67">
        <f t="shared" si="12"/>
        <v>0</v>
      </c>
      <c r="Y29" s="67">
        <f t="shared" si="12"/>
        <v>0</v>
      </c>
      <c r="Z29" s="67">
        <f t="shared" si="12"/>
        <v>0</v>
      </c>
      <c r="AA29" s="67">
        <f t="shared" si="12"/>
        <v>0</v>
      </c>
      <c r="AB29" s="67">
        <f t="shared" si="12"/>
        <v>0</v>
      </c>
      <c r="AC29" s="69">
        <f t="shared" si="12"/>
        <v>640</v>
      </c>
    </row>
    <row r="30" spans="1:33" s="13" customFormat="1" outlineLevel="2">
      <c r="A30" s="53" t="s">
        <v>59</v>
      </c>
      <c r="B30" s="48" t="s">
        <v>47</v>
      </c>
      <c r="C30" s="21" t="s">
        <v>61</v>
      </c>
      <c r="D30" s="17" t="s">
        <v>62</v>
      </c>
      <c r="E30" s="48"/>
      <c r="F30" s="36"/>
      <c r="G30" s="36"/>
      <c r="H30" s="36"/>
      <c r="I30" s="36"/>
      <c r="J30" s="36">
        <v>512</v>
      </c>
      <c r="K30" s="36">
        <v>510</v>
      </c>
      <c r="L30" s="36"/>
      <c r="M30" s="30">
        <f>COUNT(E30:L30)</f>
        <v>2</v>
      </c>
      <c r="N30" s="48">
        <f>M30</f>
        <v>2</v>
      </c>
      <c r="O30" s="31">
        <f>320*N30</f>
        <v>640</v>
      </c>
      <c r="P30" s="33"/>
      <c r="Q30" s="33"/>
      <c r="R30" s="33"/>
      <c r="S30" s="33">
        <v>14</v>
      </c>
      <c r="T30" s="37"/>
      <c r="U30" s="38"/>
      <c r="V30" s="39">
        <f>O30-SUM(P30:U30)</f>
        <v>626</v>
      </c>
      <c r="W30" s="39">
        <v>716</v>
      </c>
      <c r="X30" s="37"/>
      <c r="Y30" s="37">
        <v>570</v>
      </c>
      <c r="Z30" s="37"/>
      <c r="AA30" s="37"/>
      <c r="AB30" s="37"/>
      <c r="AC30" s="39">
        <f>O30+SUM(W30:Y30)</f>
        <v>1926</v>
      </c>
      <c r="AD30" s="4"/>
      <c r="AE30" s="4"/>
      <c r="AF30" s="4"/>
      <c r="AG30" s="4"/>
    </row>
    <row r="31" spans="1:33" s="13" customFormat="1" ht="16.8" outlineLevel="1" thickBot="1">
      <c r="A31" s="57" t="s">
        <v>82</v>
      </c>
      <c r="B31" s="60"/>
      <c r="C31" s="61"/>
      <c r="D31" s="62"/>
      <c r="E31" s="60"/>
      <c r="F31" s="63"/>
      <c r="G31" s="63"/>
      <c r="H31" s="63"/>
      <c r="I31" s="63"/>
      <c r="J31" s="63"/>
      <c r="K31" s="63"/>
      <c r="L31" s="63"/>
      <c r="M31" s="64">
        <f>SUBTOTAL(9,M30:M30)</f>
        <v>2</v>
      </c>
      <c r="N31" s="60">
        <f>SUBTOTAL(9,N30:N30)</f>
        <v>2</v>
      </c>
      <c r="O31" s="65">
        <v>640</v>
      </c>
      <c r="P31" s="66">
        <f t="shared" ref="P31:AC31" si="13">SUBTOTAL(9,P30:P30)</f>
        <v>0</v>
      </c>
      <c r="Q31" s="66">
        <f t="shared" si="13"/>
        <v>0</v>
      </c>
      <c r="R31" s="66">
        <f t="shared" si="13"/>
        <v>0</v>
      </c>
      <c r="S31" s="66">
        <f t="shared" si="13"/>
        <v>14</v>
      </c>
      <c r="T31" s="67">
        <f t="shared" si="13"/>
        <v>0</v>
      </c>
      <c r="U31" s="68">
        <f t="shared" si="13"/>
        <v>0</v>
      </c>
      <c r="V31" s="69">
        <f t="shared" si="13"/>
        <v>626</v>
      </c>
      <c r="W31" s="69">
        <f t="shared" si="13"/>
        <v>716</v>
      </c>
      <c r="X31" s="67">
        <f t="shared" si="13"/>
        <v>0</v>
      </c>
      <c r="Y31" s="67">
        <f t="shared" si="13"/>
        <v>570</v>
      </c>
      <c r="Z31" s="67">
        <f t="shared" si="13"/>
        <v>0</v>
      </c>
      <c r="AA31" s="67">
        <f t="shared" si="13"/>
        <v>0</v>
      </c>
      <c r="AB31" s="67">
        <f t="shared" si="13"/>
        <v>0</v>
      </c>
      <c r="AC31" s="69">
        <f t="shared" si="13"/>
        <v>1926</v>
      </c>
    </row>
    <row r="32" spans="1:33" s="13" customFormat="1" outlineLevel="2">
      <c r="A32" s="53" t="s">
        <v>63</v>
      </c>
      <c r="B32" s="48" t="s">
        <v>47</v>
      </c>
      <c r="C32" s="21" t="s">
        <v>64</v>
      </c>
      <c r="D32" s="17" t="s">
        <v>62</v>
      </c>
      <c r="E32" s="48"/>
      <c r="F32" s="36">
        <v>404</v>
      </c>
      <c r="G32" s="36"/>
      <c r="H32" s="36"/>
      <c r="I32" s="36"/>
      <c r="J32" s="36"/>
      <c r="K32" s="36"/>
      <c r="L32" s="36"/>
      <c r="M32" s="30">
        <f>COUNT(E32:L32)</f>
        <v>1</v>
      </c>
      <c r="N32" s="48">
        <f>M32</f>
        <v>1</v>
      </c>
      <c r="O32" s="31">
        <f>320*N32</f>
        <v>320</v>
      </c>
      <c r="P32" s="33"/>
      <c r="Q32" s="33"/>
      <c r="R32" s="33"/>
      <c r="S32" s="33"/>
      <c r="T32" s="37"/>
      <c r="U32" s="38"/>
      <c r="V32" s="39">
        <f>O32-SUM(P32:U32)</f>
        <v>320</v>
      </c>
      <c r="W32" s="39"/>
      <c r="X32" s="37"/>
      <c r="Y32" s="37"/>
      <c r="Z32" s="37"/>
      <c r="AA32" s="37"/>
      <c r="AB32" s="37"/>
      <c r="AC32" s="39">
        <f>O32+SUM(W32:Y32)</f>
        <v>320</v>
      </c>
      <c r="AD32" s="4"/>
      <c r="AE32" s="4"/>
      <c r="AF32" s="4"/>
      <c r="AG32" s="4"/>
    </row>
    <row r="33" spans="1:33" s="13" customFormat="1" ht="16.8" outlineLevel="1" thickBot="1">
      <c r="A33" s="57" t="s">
        <v>83</v>
      </c>
      <c r="B33" s="60"/>
      <c r="C33" s="61"/>
      <c r="D33" s="62"/>
      <c r="E33" s="60"/>
      <c r="F33" s="63"/>
      <c r="G33" s="63"/>
      <c r="H33" s="63"/>
      <c r="I33" s="63"/>
      <c r="J33" s="63"/>
      <c r="K33" s="63"/>
      <c r="L33" s="63"/>
      <c r="M33" s="64">
        <f>SUBTOTAL(9,M32:M32)</f>
        <v>1</v>
      </c>
      <c r="N33" s="60">
        <f>SUBTOTAL(9,N32:N32)</f>
        <v>1</v>
      </c>
      <c r="O33" s="65">
        <v>320</v>
      </c>
      <c r="P33" s="66">
        <f t="shared" ref="P33:AC33" si="14">SUBTOTAL(9,P32:P32)</f>
        <v>0</v>
      </c>
      <c r="Q33" s="66">
        <f t="shared" si="14"/>
        <v>0</v>
      </c>
      <c r="R33" s="66">
        <f t="shared" si="14"/>
        <v>0</v>
      </c>
      <c r="S33" s="66">
        <f t="shared" si="14"/>
        <v>0</v>
      </c>
      <c r="T33" s="67">
        <f t="shared" si="14"/>
        <v>0</v>
      </c>
      <c r="U33" s="68">
        <f t="shared" si="14"/>
        <v>0</v>
      </c>
      <c r="V33" s="69">
        <f t="shared" si="14"/>
        <v>320</v>
      </c>
      <c r="W33" s="69">
        <f t="shared" si="14"/>
        <v>0</v>
      </c>
      <c r="X33" s="67">
        <f t="shared" si="14"/>
        <v>0</v>
      </c>
      <c r="Y33" s="67">
        <f t="shared" si="14"/>
        <v>0</v>
      </c>
      <c r="Z33" s="67">
        <f t="shared" si="14"/>
        <v>0</v>
      </c>
      <c r="AA33" s="67">
        <f t="shared" si="14"/>
        <v>0</v>
      </c>
      <c r="AB33" s="67">
        <f t="shared" si="14"/>
        <v>0</v>
      </c>
      <c r="AC33" s="69">
        <f t="shared" si="14"/>
        <v>320</v>
      </c>
    </row>
    <row r="34" spans="1:33" s="13" customFormat="1" outlineLevel="2">
      <c r="A34" s="53" t="s">
        <v>46</v>
      </c>
      <c r="B34" s="48" t="s">
        <v>47</v>
      </c>
      <c r="C34" s="21" t="s">
        <v>48</v>
      </c>
      <c r="D34" s="17" t="s">
        <v>49</v>
      </c>
      <c r="E34" s="48"/>
      <c r="F34" s="36"/>
      <c r="G34" s="36"/>
      <c r="H34" s="36"/>
      <c r="I34" s="36"/>
      <c r="J34" s="36"/>
      <c r="K34" s="36"/>
      <c r="L34" s="50" t="s">
        <v>50</v>
      </c>
      <c r="M34" s="30">
        <v>1</v>
      </c>
      <c r="N34" s="48">
        <v>1</v>
      </c>
      <c r="O34" s="31">
        <f>320*N34</f>
        <v>320</v>
      </c>
      <c r="P34" s="33"/>
      <c r="Q34" s="33"/>
      <c r="R34" s="33"/>
      <c r="S34" s="33"/>
      <c r="T34" s="37"/>
      <c r="U34" s="38"/>
      <c r="V34" s="39">
        <f>O34-SUM(P34:U34)</f>
        <v>320</v>
      </c>
      <c r="W34" s="39"/>
      <c r="X34" s="37"/>
      <c r="Y34" s="37"/>
      <c r="Z34" s="37"/>
      <c r="AA34" s="37"/>
      <c r="AB34" s="37"/>
      <c r="AC34" s="39">
        <f>O34+SUM(W34:Y34)</f>
        <v>320</v>
      </c>
      <c r="AD34" s="4"/>
      <c r="AE34" s="4"/>
      <c r="AF34" s="4"/>
      <c r="AG34" s="4"/>
    </row>
    <row r="35" spans="1:33" s="13" customFormat="1" ht="16.8" outlineLevel="1" thickBot="1">
      <c r="A35" s="57" t="s">
        <v>84</v>
      </c>
      <c r="B35" s="60"/>
      <c r="C35" s="61"/>
      <c r="D35" s="62"/>
      <c r="E35" s="60"/>
      <c r="F35" s="63"/>
      <c r="G35" s="63"/>
      <c r="H35" s="63"/>
      <c r="I35" s="63"/>
      <c r="J35" s="63"/>
      <c r="K35" s="63"/>
      <c r="L35" s="63"/>
      <c r="M35" s="64">
        <f>SUBTOTAL(9,M34:M34)</f>
        <v>1</v>
      </c>
      <c r="N35" s="60">
        <f>SUBTOTAL(9,N34:N34)</f>
        <v>1</v>
      </c>
      <c r="O35" s="65">
        <v>320</v>
      </c>
      <c r="P35" s="66">
        <f t="shared" ref="P35:AC35" si="15">SUBTOTAL(9,P34:P34)</f>
        <v>0</v>
      </c>
      <c r="Q35" s="66">
        <f t="shared" si="15"/>
        <v>0</v>
      </c>
      <c r="R35" s="66">
        <f t="shared" si="15"/>
        <v>0</v>
      </c>
      <c r="S35" s="66">
        <f t="shared" si="15"/>
        <v>0</v>
      </c>
      <c r="T35" s="67">
        <f t="shared" si="15"/>
        <v>0</v>
      </c>
      <c r="U35" s="68">
        <f t="shared" si="15"/>
        <v>0</v>
      </c>
      <c r="V35" s="69">
        <f t="shared" si="15"/>
        <v>320</v>
      </c>
      <c r="W35" s="69">
        <f t="shared" si="15"/>
        <v>0</v>
      </c>
      <c r="X35" s="67">
        <f t="shared" si="15"/>
        <v>0</v>
      </c>
      <c r="Y35" s="67">
        <f t="shared" si="15"/>
        <v>0</v>
      </c>
      <c r="Z35" s="67">
        <f t="shared" si="15"/>
        <v>0</v>
      </c>
      <c r="AA35" s="67">
        <f t="shared" si="15"/>
        <v>0</v>
      </c>
      <c r="AB35" s="67">
        <f t="shared" si="15"/>
        <v>0</v>
      </c>
      <c r="AC35" s="69">
        <f t="shared" si="15"/>
        <v>320</v>
      </c>
    </row>
    <row r="36" spans="1:33" s="13" customFormat="1" outlineLevel="2">
      <c r="A36" s="53" t="s">
        <v>39</v>
      </c>
      <c r="B36" s="48" t="s">
        <v>43</v>
      </c>
      <c r="C36" s="46" t="s">
        <v>44</v>
      </c>
      <c r="D36" s="47" t="s">
        <v>45</v>
      </c>
      <c r="E36" s="48"/>
      <c r="F36" s="36"/>
      <c r="G36" s="36">
        <v>502</v>
      </c>
      <c r="H36" s="36"/>
      <c r="I36" s="36"/>
      <c r="J36" s="36"/>
      <c r="K36" s="36"/>
      <c r="L36" s="36"/>
      <c r="M36" s="30">
        <f>COUNT(E36:L36)</f>
        <v>1</v>
      </c>
      <c r="N36" s="48">
        <f>M36</f>
        <v>1</v>
      </c>
      <c r="O36" s="31">
        <f>320*N36</f>
        <v>320</v>
      </c>
      <c r="P36" s="33"/>
      <c r="Q36" s="33"/>
      <c r="R36" s="33"/>
      <c r="S36" s="33"/>
      <c r="T36" s="37"/>
      <c r="U36" s="38"/>
      <c r="V36" s="39">
        <f>O36-SUM(P36:U36)</f>
        <v>320</v>
      </c>
      <c r="W36" s="39"/>
      <c r="X36" s="37"/>
      <c r="Y36" s="37"/>
      <c r="Z36" s="37"/>
      <c r="AA36" s="37"/>
      <c r="AB36" s="37"/>
      <c r="AC36" s="39">
        <f>O36+SUM(W36:Y36)</f>
        <v>320</v>
      </c>
      <c r="AD36" s="4"/>
      <c r="AE36" s="4"/>
      <c r="AF36" s="4"/>
      <c r="AG36" s="4"/>
    </row>
    <row r="37" spans="1:33" s="13" customFormat="1" ht="16.8" outlineLevel="1" thickBot="1">
      <c r="A37" s="57" t="s">
        <v>85</v>
      </c>
      <c r="B37" s="60"/>
      <c r="C37" s="61"/>
      <c r="D37" s="62"/>
      <c r="E37" s="60"/>
      <c r="F37" s="63"/>
      <c r="G37" s="63"/>
      <c r="H37" s="63"/>
      <c r="I37" s="63"/>
      <c r="J37" s="63"/>
      <c r="K37" s="63"/>
      <c r="L37" s="63"/>
      <c r="M37" s="64">
        <f>SUBTOTAL(9,M36:M36)</f>
        <v>1</v>
      </c>
      <c r="N37" s="60">
        <f>SUBTOTAL(9,N36:N36)</f>
        <v>1</v>
      </c>
      <c r="O37" s="65">
        <v>320</v>
      </c>
      <c r="P37" s="66">
        <f t="shared" ref="P37:AC37" si="16">SUBTOTAL(9,P36:P36)</f>
        <v>0</v>
      </c>
      <c r="Q37" s="66">
        <f t="shared" si="16"/>
        <v>0</v>
      </c>
      <c r="R37" s="66">
        <f t="shared" si="16"/>
        <v>0</v>
      </c>
      <c r="S37" s="66">
        <f t="shared" si="16"/>
        <v>0</v>
      </c>
      <c r="T37" s="67">
        <f t="shared" si="16"/>
        <v>0</v>
      </c>
      <c r="U37" s="68">
        <f t="shared" si="16"/>
        <v>0</v>
      </c>
      <c r="V37" s="69">
        <f t="shared" si="16"/>
        <v>320</v>
      </c>
      <c r="W37" s="69">
        <f t="shared" si="16"/>
        <v>0</v>
      </c>
      <c r="X37" s="67">
        <f t="shared" si="16"/>
        <v>0</v>
      </c>
      <c r="Y37" s="67">
        <f t="shared" si="16"/>
        <v>0</v>
      </c>
      <c r="Z37" s="67">
        <f t="shared" si="16"/>
        <v>0</v>
      </c>
      <c r="AA37" s="67">
        <f t="shared" si="16"/>
        <v>0</v>
      </c>
      <c r="AB37" s="67">
        <f t="shared" si="16"/>
        <v>0</v>
      </c>
      <c r="AC37" s="69">
        <f t="shared" si="16"/>
        <v>320</v>
      </c>
    </row>
    <row r="38" spans="1:33" s="13" customFormat="1" outlineLevel="2">
      <c r="A38" s="53" t="s">
        <v>40</v>
      </c>
      <c r="B38" s="48" t="s">
        <v>43</v>
      </c>
      <c r="C38" s="46" t="s">
        <v>44</v>
      </c>
      <c r="D38" s="47" t="s">
        <v>45</v>
      </c>
      <c r="E38" s="48"/>
      <c r="F38" s="36"/>
      <c r="G38" s="36"/>
      <c r="H38" s="36"/>
      <c r="I38" s="36">
        <v>501</v>
      </c>
      <c r="J38" s="36"/>
      <c r="K38" s="36"/>
      <c r="L38" s="36"/>
      <c r="M38" s="30">
        <f>COUNT(E38:L38)</f>
        <v>1</v>
      </c>
      <c r="N38" s="48">
        <f>M38</f>
        <v>1</v>
      </c>
      <c r="O38" s="31">
        <f>320*N38</f>
        <v>320</v>
      </c>
      <c r="P38" s="33"/>
      <c r="Q38" s="33"/>
      <c r="R38" s="33"/>
      <c r="S38" s="33"/>
      <c r="T38" s="37"/>
      <c r="U38" s="38"/>
      <c r="V38" s="39">
        <f>O38-SUM(P38:U38)</f>
        <v>320</v>
      </c>
      <c r="W38" s="39"/>
      <c r="X38" s="37"/>
      <c r="Y38" s="37"/>
      <c r="Z38" s="37"/>
      <c r="AA38" s="37"/>
      <c r="AB38" s="37"/>
      <c r="AC38" s="39">
        <f>O38+SUM(W38:Y38)</f>
        <v>320</v>
      </c>
      <c r="AD38" s="4"/>
      <c r="AE38" s="4"/>
      <c r="AF38" s="4"/>
      <c r="AG38" s="4"/>
    </row>
    <row r="39" spans="1:33" s="13" customFormat="1" ht="16.8" outlineLevel="1" thickBot="1">
      <c r="A39" s="57" t="s">
        <v>86</v>
      </c>
      <c r="B39" s="60"/>
      <c r="C39" s="61"/>
      <c r="D39" s="62"/>
      <c r="E39" s="60"/>
      <c r="F39" s="63"/>
      <c r="G39" s="63"/>
      <c r="H39" s="63"/>
      <c r="I39" s="63"/>
      <c r="J39" s="63"/>
      <c r="K39" s="63"/>
      <c r="L39" s="63"/>
      <c r="M39" s="64">
        <f>SUBTOTAL(9,M38:M38)</f>
        <v>1</v>
      </c>
      <c r="N39" s="60">
        <f>SUBTOTAL(9,N38:N38)</f>
        <v>1</v>
      </c>
      <c r="O39" s="65">
        <v>320</v>
      </c>
      <c r="P39" s="66">
        <f t="shared" ref="P39:AC39" si="17">SUBTOTAL(9,P38:P38)</f>
        <v>0</v>
      </c>
      <c r="Q39" s="66">
        <f t="shared" si="17"/>
        <v>0</v>
      </c>
      <c r="R39" s="66">
        <f t="shared" si="17"/>
        <v>0</v>
      </c>
      <c r="S39" s="66">
        <f t="shared" si="17"/>
        <v>0</v>
      </c>
      <c r="T39" s="67">
        <f t="shared" si="17"/>
        <v>0</v>
      </c>
      <c r="U39" s="68">
        <f t="shared" si="17"/>
        <v>0</v>
      </c>
      <c r="V39" s="69">
        <f t="shared" si="17"/>
        <v>320</v>
      </c>
      <c r="W39" s="69">
        <f t="shared" si="17"/>
        <v>0</v>
      </c>
      <c r="X39" s="67">
        <f t="shared" si="17"/>
        <v>0</v>
      </c>
      <c r="Y39" s="67">
        <f t="shared" si="17"/>
        <v>0</v>
      </c>
      <c r="Z39" s="67">
        <f t="shared" si="17"/>
        <v>0</v>
      </c>
      <c r="AA39" s="67">
        <f t="shared" si="17"/>
        <v>0</v>
      </c>
      <c r="AB39" s="67">
        <f t="shared" si="17"/>
        <v>0</v>
      </c>
      <c r="AC39" s="69">
        <f t="shared" si="17"/>
        <v>320</v>
      </c>
    </row>
    <row r="40" spans="1:33" s="13" customFormat="1" outlineLevel="2">
      <c r="A40" s="53" t="s">
        <v>70</v>
      </c>
      <c r="B40" s="48"/>
      <c r="C40" s="21"/>
      <c r="D40" s="17"/>
      <c r="E40" s="30"/>
      <c r="F40" s="48"/>
      <c r="G40" s="49"/>
      <c r="H40" s="49"/>
      <c r="I40" s="36"/>
      <c r="J40" s="36"/>
      <c r="K40" s="36"/>
      <c r="L40" s="36"/>
      <c r="M40" s="30"/>
      <c r="N40" s="48"/>
      <c r="O40" s="31"/>
      <c r="P40" s="33"/>
      <c r="Q40" s="33"/>
      <c r="R40" s="33"/>
      <c r="S40" s="33"/>
      <c r="T40" s="37"/>
      <c r="U40" s="38"/>
      <c r="V40" s="39">
        <f>O40-SUM(P40:U40)</f>
        <v>0</v>
      </c>
      <c r="W40" s="39">
        <v>3577</v>
      </c>
      <c r="X40" s="37"/>
      <c r="Y40" s="37">
        <v>2892</v>
      </c>
      <c r="Z40" s="37"/>
      <c r="AA40" s="37"/>
      <c r="AB40" s="37"/>
      <c r="AC40" s="39">
        <f>O40+SUM(W40:Y40)</f>
        <v>6469</v>
      </c>
      <c r="AD40" s="4"/>
      <c r="AE40" s="4"/>
      <c r="AF40" s="4"/>
      <c r="AG40" s="4"/>
    </row>
    <row r="41" spans="1:33" s="13" customFormat="1" ht="16.8" outlineLevel="1" thickBot="1">
      <c r="A41" s="57" t="s">
        <v>87</v>
      </c>
      <c r="B41" s="60"/>
      <c r="C41" s="61"/>
      <c r="D41" s="62"/>
      <c r="E41" s="60"/>
      <c r="F41" s="63"/>
      <c r="G41" s="63"/>
      <c r="H41" s="63"/>
      <c r="I41" s="63"/>
      <c r="J41" s="63"/>
      <c r="K41" s="63"/>
      <c r="L41" s="63"/>
      <c r="M41" s="64">
        <f>SUBTOTAL(9,M40:M40)</f>
        <v>0</v>
      </c>
      <c r="N41" s="60">
        <f>SUBTOTAL(9,N40:N40)</f>
        <v>0</v>
      </c>
      <c r="O41" s="65"/>
      <c r="P41" s="66">
        <f t="shared" ref="P41:AC41" si="18">SUBTOTAL(9,P40:P40)</f>
        <v>0</v>
      </c>
      <c r="Q41" s="66">
        <f t="shared" si="18"/>
        <v>0</v>
      </c>
      <c r="R41" s="66">
        <f t="shared" si="18"/>
        <v>0</v>
      </c>
      <c r="S41" s="66">
        <f t="shared" si="18"/>
        <v>0</v>
      </c>
      <c r="T41" s="67">
        <f t="shared" si="18"/>
        <v>0</v>
      </c>
      <c r="U41" s="68">
        <f t="shared" si="18"/>
        <v>0</v>
      </c>
      <c r="V41" s="69">
        <f t="shared" si="18"/>
        <v>0</v>
      </c>
      <c r="W41" s="69">
        <f t="shared" si="18"/>
        <v>3577</v>
      </c>
      <c r="X41" s="67">
        <f t="shared" si="18"/>
        <v>0</v>
      </c>
      <c r="Y41" s="67">
        <f t="shared" si="18"/>
        <v>2892</v>
      </c>
      <c r="Z41" s="67">
        <f t="shared" si="18"/>
        <v>0</v>
      </c>
      <c r="AA41" s="67">
        <f t="shared" si="18"/>
        <v>0</v>
      </c>
      <c r="AB41" s="67">
        <f t="shared" si="18"/>
        <v>0</v>
      </c>
      <c r="AC41" s="69">
        <f t="shared" si="18"/>
        <v>6469</v>
      </c>
    </row>
    <row r="42" spans="1:33" s="13" customFormat="1" outlineLevel="2">
      <c r="A42" s="53" t="s">
        <v>65</v>
      </c>
      <c r="B42" s="48"/>
      <c r="C42" s="21"/>
      <c r="D42" s="17"/>
      <c r="E42" s="48"/>
      <c r="F42" s="36"/>
      <c r="G42" s="36"/>
      <c r="H42" s="36"/>
      <c r="I42" s="36"/>
      <c r="J42" s="36"/>
      <c r="K42" s="36"/>
      <c r="L42" s="36"/>
      <c r="M42" s="30">
        <f>COUNT(E42:L42)</f>
        <v>0</v>
      </c>
      <c r="N42" s="48">
        <f>M42</f>
        <v>0</v>
      </c>
      <c r="O42" s="31">
        <f>320*N42</f>
        <v>0</v>
      </c>
      <c r="P42" s="33"/>
      <c r="Q42" s="33"/>
      <c r="R42" s="33"/>
      <c r="S42" s="33"/>
      <c r="T42" s="37"/>
      <c r="U42" s="38"/>
      <c r="V42" s="39">
        <f>O42-SUM(P42:U42)</f>
        <v>0</v>
      </c>
      <c r="W42" s="39">
        <v>260</v>
      </c>
      <c r="X42" s="37"/>
      <c r="Y42" s="37">
        <v>200</v>
      </c>
      <c r="Z42" s="37"/>
      <c r="AA42" s="37"/>
      <c r="AB42" s="37"/>
      <c r="AC42" s="39">
        <f>O42+SUM(W42:Y42)</f>
        <v>460</v>
      </c>
      <c r="AD42" s="4"/>
      <c r="AE42" s="4"/>
      <c r="AF42" s="4"/>
      <c r="AG42" s="4"/>
    </row>
    <row r="43" spans="1:33" s="13" customFormat="1" ht="16.8" outlineLevel="1" thickBot="1">
      <c r="A43" s="57" t="s">
        <v>88</v>
      </c>
      <c r="B43" s="60"/>
      <c r="C43" s="61"/>
      <c r="D43" s="62"/>
      <c r="E43" s="60"/>
      <c r="F43" s="63"/>
      <c r="G43" s="63"/>
      <c r="H43" s="63"/>
      <c r="I43" s="63"/>
      <c r="J43" s="63"/>
      <c r="K43" s="63"/>
      <c r="L43" s="63"/>
      <c r="M43" s="64">
        <f>SUBTOTAL(9,M42:M42)</f>
        <v>0</v>
      </c>
      <c r="N43" s="60">
        <f>SUBTOTAL(9,N42:N42)</f>
        <v>0</v>
      </c>
      <c r="O43" s="65"/>
      <c r="P43" s="66">
        <f t="shared" ref="P43:AC43" si="19">SUBTOTAL(9,P42:P42)</f>
        <v>0</v>
      </c>
      <c r="Q43" s="66">
        <f t="shared" si="19"/>
        <v>0</v>
      </c>
      <c r="R43" s="66">
        <f t="shared" si="19"/>
        <v>0</v>
      </c>
      <c r="S43" s="66">
        <f t="shared" si="19"/>
        <v>0</v>
      </c>
      <c r="T43" s="67">
        <f t="shared" si="19"/>
        <v>0</v>
      </c>
      <c r="U43" s="68">
        <f t="shared" si="19"/>
        <v>0</v>
      </c>
      <c r="V43" s="69">
        <f t="shared" si="19"/>
        <v>0</v>
      </c>
      <c r="W43" s="69">
        <f t="shared" si="19"/>
        <v>260</v>
      </c>
      <c r="X43" s="67">
        <f t="shared" si="19"/>
        <v>0</v>
      </c>
      <c r="Y43" s="67">
        <f t="shared" si="19"/>
        <v>200</v>
      </c>
      <c r="Z43" s="67">
        <f t="shared" si="19"/>
        <v>0</v>
      </c>
      <c r="AA43" s="67">
        <f t="shared" si="19"/>
        <v>0</v>
      </c>
      <c r="AB43" s="67">
        <f t="shared" si="19"/>
        <v>0</v>
      </c>
      <c r="AC43" s="69">
        <f t="shared" si="19"/>
        <v>460</v>
      </c>
    </row>
    <row r="44" spans="1:33" s="13" customFormat="1" ht="16.8" outlineLevel="1" thickBot="1">
      <c r="A44" s="57" t="s">
        <v>89</v>
      </c>
      <c r="B44" s="60"/>
      <c r="C44" s="61"/>
      <c r="D44" s="62"/>
      <c r="E44" s="60"/>
      <c r="F44" s="63"/>
      <c r="G44" s="63"/>
      <c r="H44" s="63"/>
      <c r="I44" s="63"/>
      <c r="J44" s="63"/>
      <c r="K44" s="63"/>
      <c r="L44" s="63"/>
      <c r="M44" s="64">
        <f>SUBTOTAL(9,M3:M42)</f>
        <v>55</v>
      </c>
      <c r="N44" s="60">
        <f>SUBTOTAL(9,N3:N42)</f>
        <v>55</v>
      </c>
      <c r="O44" s="70">
        <f>O4+O6+O8+O10+O12+O14+O16+O23+O25+O27+O29+O31+O33+O35+O37+O39+O41+O43</f>
        <v>17600</v>
      </c>
      <c r="P44" s="66">
        <f t="shared" ref="P44:AC44" si="20">SUBTOTAL(9,P3:P42)</f>
        <v>0</v>
      </c>
      <c r="Q44" s="66">
        <f t="shared" si="20"/>
        <v>0</v>
      </c>
      <c r="R44" s="66">
        <f t="shared" si="20"/>
        <v>0</v>
      </c>
      <c r="S44" s="66">
        <f t="shared" si="20"/>
        <v>378</v>
      </c>
      <c r="T44" s="67">
        <f t="shared" si="20"/>
        <v>0</v>
      </c>
      <c r="U44" s="68">
        <f t="shared" si="20"/>
        <v>739</v>
      </c>
      <c r="V44" s="69">
        <f t="shared" si="20"/>
        <v>16483</v>
      </c>
      <c r="W44" s="69">
        <f t="shared" si="20"/>
        <v>9796</v>
      </c>
      <c r="X44" s="67">
        <f t="shared" si="20"/>
        <v>1174</v>
      </c>
      <c r="Y44" s="67">
        <f t="shared" si="20"/>
        <v>7720</v>
      </c>
      <c r="Z44" s="67">
        <f t="shared" si="20"/>
        <v>0</v>
      </c>
      <c r="AA44" s="67">
        <f t="shared" si="20"/>
        <v>0</v>
      </c>
      <c r="AB44" s="67">
        <f t="shared" si="20"/>
        <v>0</v>
      </c>
      <c r="AC44" s="69">
        <f t="shared" si="20"/>
        <v>36290</v>
      </c>
    </row>
    <row r="45" spans="1:33" s="71" customFormat="1" ht="13.8">
      <c r="A45" s="73" t="s">
        <v>90</v>
      </c>
      <c r="B45" s="73"/>
      <c r="C45" s="73"/>
      <c r="D45" s="73"/>
      <c r="E45" s="73"/>
      <c r="F45" s="73"/>
      <c r="G45" s="73"/>
      <c r="H45" s="73"/>
      <c r="I45" s="73"/>
      <c r="J45" s="73"/>
      <c r="K45" s="73"/>
      <c r="L45" s="73"/>
      <c r="M45" s="73"/>
      <c r="N45" s="73"/>
      <c r="O45" s="73"/>
      <c r="P45" s="73"/>
      <c r="Q45" s="73"/>
      <c r="R45" s="73"/>
      <c r="S45" s="73"/>
      <c r="T45" s="73"/>
      <c r="U45" s="73"/>
      <c r="V45" s="73"/>
      <c r="W45" s="73"/>
      <c r="X45" s="73"/>
      <c r="Y45" s="73"/>
      <c r="Z45" s="73"/>
      <c r="AA45" s="73"/>
      <c r="AB45" s="73"/>
      <c r="AC45" s="73"/>
    </row>
    <row r="46" spans="1:33">
      <c r="A46" s="54"/>
      <c r="B46" s="21"/>
      <c r="C46" s="21"/>
      <c r="D46" s="41"/>
      <c r="E46" s="42"/>
      <c r="F46" s="42"/>
      <c r="G46" s="42"/>
      <c r="H46" s="42"/>
      <c r="I46" s="42"/>
      <c r="J46" s="42"/>
      <c r="K46" s="42"/>
      <c r="L46" s="42"/>
      <c r="M46" s="43"/>
      <c r="N46" s="44"/>
      <c r="O46" s="45"/>
      <c r="P46" s="44"/>
      <c r="Q46" s="44"/>
      <c r="R46" s="44"/>
      <c r="S46" s="44"/>
      <c r="T46" s="20"/>
      <c r="U46" s="40"/>
      <c r="V46" s="20"/>
      <c r="W46" s="20"/>
      <c r="X46" s="20"/>
      <c r="Y46" s="20"/>
      <c r="Z46" s="20"/>
      <c r="AA46" s="20"/>
      <c r="AB46" s="20"/>
      <c r="AC46" s="20"/>
    </row>
    <row r="47" spans="1:33">
      <c r="A47" s="55"/>
      <c r="B47" s="24"/>
      <c r="C47" s="24"/>
      <c r="E47" s="6"/>
      <c r="F47" s="6"/>
      <c r="G47" s="6"/>
      <c r="H47" s="6"/>
      <c r="I47" s="6"/>
      <c r="J47" s="6"/>
      <c r="K47" s="6"/>
      <c r="L47" s="6"/>
      <c r="M47" s="1"/>
    </row>
    <row r="48" spans="1:33" s="8" customFormat="1">
      <c r="A48" s="55"/>
      <c r="B48" s="24"/>
      <c r="C48" s="24"/>
      <c r="D48" s="9"/>
      <c r="E48" s="6"/>
      <c r="F48" s="6"/>
      <c r="G48" s="6"/>
      <c r="H48" s="6"/>
      <c r="I48" s="6"/>
      <c r="J48" s="6"/>
      <c r="K48" s="6"/>
      <c r="L48" s="6"/>
      <c r="M48" s="1"/>
      <c r="N48" s="3"/>
      <c r="O48" s="11"/>
      <c r="P48" s="3"/>
      <c r="Q48" s="3"/>
      <c r="R48" s="3"/>
      <c r="S48" s="3"/>
      <c r="T48" s="3"/>
      <c r="U48" s="15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</row>
    <row r="49" spans="1:33">
      <c r="A49" s="55"/>
      <c r="B49" s="24"/>
      <c r="C49" s="24"/>
      <c r="E49" s="6"/>
      <c r="F49" s="6"/>
      <c r="G49" s="6"/>
      <c r="H49" s="6"/>
      <c r="I49" s="6"/>
      <c r="J49" s="6"/>
      <c r="K49" s="6"/>
      <c r="L49" s="6"/>
      <c r="M49" s="1"/>
      <c r="T49" s="8"/>
      <c r="U49" s="16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</row>
    <row r="50" spans="1:33">
      <c r="A50" s="55"/>
      <c r="B50" s="24"/>
      <c r="C50" s="24"/>
      <c r="E50" s="6"/>
      <c r="F50" s="6"/>
      <c r="G50" s="6"/>
      <c r="H50" s="6"/>
      <c r="I50" s="6"/>
      <c r="J50" s="6"/>
      <c r="K50" s="6"/>
      <c r="L50" s="6"/>
      <c r="M50" s="1"/>
    </row>
    <row r="51" spans="1:33">
      <c r="A51" s="55"/>
      <c r="B51" s="25"/>
      <c r="C51" s="25"/>
      <c r="D51" s="10"/>
      <c r="E51" s="7"/>
      <c r="F51" s="7"/>
      <c r="G51" s="7"/>
      <c r="H51" s="7"/>
      <c r="I51" s="7"/>
      <c r="J51" s="7"/>
      <c r="K51" s="7"/>
      <c r="L51" s="7"/>
      <c r="M51" s="2"/>
      <c r="N51" s="8"/>
      <c r="O51" s="12"/>
      <c r="P51" s="8"/>
      <c r="Q51" s="8"/>
      <c r="R51" s="8"/>
      <c r="S51" s="8"/>
    </row>
    <row r="52" spans="1:33">
      <c r="A52" s="55"/>
      <c r="B52" s="25"/>
      <c r="C52" s="25"/>
      <c r="D52" s="10"/>
      <c r="E52" s="7"/>
      <c r="F52" s="7"/>
      <c r="G52" s="7"/>
      <c r="H52" s="7"/>
      <c r="I52" s="7"/>
      <c r="J52" s="7"/>
      <c r="K52" s="7"/>
      <c r="L52" s="7"/>
      <c r="M52" s="2"/>
      <c r="N52" s="8"/>
      <c r="O52" s="12"/>
      <c r="P52" s="8"/>
      <c r="Q52" s="8"/>
      <c r="R52" s="8"/>
      <c r="S52" s="8"/>
    </row>
    <row r="53" spans="1:33">
      <c r="A53" s="55"/>
      <c r="B53" s="25"/>
      <c r="C53" s="25"/>
      <c r="D53" s="10"/>
      <c r="E53" s="7"/>
      <c r="F53" s="7"/>
      <c r="G53" s="7"/>
      <c r="H53" s="7"/>
      <c r="I53" s="7"/>
      <c r="J53" s="7"/>
      <c r="K53" s="7"/>
      <c r="L53" s="7"/>
      <c r="M53" s="2"/>
      <c r="N53" s="8"/>
      <c r="O53" s="12"/>
      <c r="P53" s="8"/>
      <c r="Q53" s="8"/>
      <c r="R53" s="8"/>
      <c r="S53" s="8"/>
    </row>
    <row r="54" spans="1:33">
      <c r="M54" s="1"/>
      <c r="N54" s="1"/>
      <c r="P54" s="1"/>
      <c r="Q54" s="1"/>
      <c r="R54" s="1"/>
      <c r="S54" s="1"/>
    </row>
  </sheetData>
  <mergeCells count="2">
    <mergeCell ref="A1:AC1"/>
    <mergeCell ref="A45:AC45"/>
  </mergeCells>
  <phoneticPr fontId="3" type="noConversion"/>
  <pageMargins left="7.874015748031496E-2" right="7.874015748031496E-2" top="0.19685039370078741" bottom="0.35433070866141736" header="0.31496062992125984" footer="0.31496062992125984"/>
  <pageSetup paperSize="9" orientation="landscape" r:id="rId1"/>
  <headerFooter>
    <oddFooter>第 &amp;P 頁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1090701-0714 (3)</vt:lpstr>
      <vt:lpstr>'1090701-0714 (3)'!Print_Titles</vt:lpstr>
    </vt:vector>
  </TitlesOfParts>
  <Company>Acer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Valued Acer Customer</dc:creator>
  <cp:lastModifiedBy>Windows 使用者</cp:lastModifiedBy>
  <cp:lastPrinted>2020-07-23T01:52:17Z</cp:lastPrinted>
  <dcterms:created xsi:type="dcterms:W3CDTF">2013-07-15T00:35:39Z</dcterms:created>
  <dcterms:modified xsi:type="dcterms:W3CDTF">2020-07-24T01:56:15Z</dcterms:modified>
</cp:coreProperties>
</file>