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85" windowWidth="14700" windowHeight="7680" activeTab="1"/>
  </bookViews>
  <sheets>
    <sheet name="Sheet1" sheetId="2" r:id="rId1"/>
    <sheet name="Sheet1 (2)" sheetId="4" r:id="rId2"/>
  </sheets>
  <definedNames>
    <definedName name="_xlnm.Print_Titles" localSheetId="0">Sheet1!$1:$2</definedName>
    <definedName name="_xlnm.Print_Titles" localSheetId="1">'Sheet1 (2)'!$1:$2</definedName>
  </definedNames>
  <calcPr calcId="125725"/>
</workbook>
</file>

<file path=xl/calcChain.xml><?xml version="1.0" encoding="utf-8"?>
<calcChain xmlns="http://schemas.openxmlformats.org/spreadsheetml/2006/main">
  <c r="Q7" i="4"/>
  <c r="M7"/>
  <c r="M4" i="2"/>
  <c r="M5"/>
  <c r="M6"/>
  <c r="M7"/>
  <c r="M8"/>
  <c r="M3"/>
  <c r="M9" s="1"/>
  <c r="I9"/>
  <c r="J9"/>
  <c r="K9"/>
  <c r="L9"/>
  <c r="N9"/>
  <c r="O9"/>
  <c r="P9"/>
  <c r="L8" i="4"/>
  <c r="L13" s="1"/>
  <c r="K6" i="2" l="1"/>
  <c r="J6"/>
  <c r="I6"/>
  <c r="P12" i="4"/>
  <c r="O12"/>
  <c r="N12"/>
  <c r="K12"/>
  <c r="J12"/>
  <c r="I12"/>
  <c r="H12"/>
  <c r="P8"/>
  <c r="O8"/>
  <c r="N8"/>
  <c r="K8"/>
  <c r="J8"/>
  <c r="I8"/>
  <c r="H8"/>
  <c r="P6"/>
  <c r="O6"/>
  <c r="N6"/>
  <c r="K6"/>
  <c r="J6"/>
  <c r="I6"/>
  <c r="H6"/>
  <c r="P4"/>
  <c r="P13" s="1"/>
  <c r="O4"/>
  <c r="O13" s="1"/>
  <c r="N4"/>
  <c r="N13" s="1"/>
  <c r="K4"/>
  <c r="K13" s="1"/>
  <c r="J4"/>
  <c r="J13" s="1"/>
  <c r="I4"/>
  <c r="I13" s="1"/>
  <c r="H4"/>
  <c r="H13" s="1"/>
  <c r="H9" i="2"/>
  <c r="M5" i="4"/>
  <c r="Q5" s="1"/>
  <c r="Q6" s="1"/>
  <c r="M9"/>
  <c r="Q9" s="1"/>
  <c r="Q8"/>
  <c r="M10"/>
  <c r="Q10" s="1"/>
  <c r="M11"/>
  <c r="Q11" s="1"/>
  <c r="M3"/>
  <c r="Q3" s="1"/>
  <c r="K8" i="2"/>
  <c r="J8"/>
  <c r="I8"/>
  <c r="Q8" s="1"/>
  <c r="Y9"/>
  <c r="Y10"/>
  <c r="Y11"/>
  <c r="Y12"/>
  <c r="K7"/>
  <c r="J7"/>
  <c r="I7"/>
  <c r="K5"/>
  <c r="J5"/>
  <c r="I5"/>
  <c r="Y6"/>
  <c r="Y5"/>
  <c r="Y4"/>
  <c r="Y3"/>
  <c r="Q12" i="4" l="1"/>
  <c r="M4"/>
  <c r="Q4"/>
  <c r="Q13" s="1"/>
  <c r="M6"/>
  <c r="M8"/>
  <c r="M13" s="1"/>
  <c r="M12"/>
  <c r="Q6" i="2"/>
  <c r="Q5"/>
  <c r="Q7"/>
  <c r="K3"/>
  <c r="K4" l="1"/>
  <c r="I4"/>
  <c r="J4"/>
  <c r="J3"/>
  <c r="I3"/>
  <c r="Q4" l="1"/>
  <c r="Q3" l="1"/>
  <c r="Q9" s="1"/>
</calcChain>
</file>

<file path=xl/sharedStrings.xml><?xml version="1.0" encoding="utf-8"?>
<sst xmlns="http://schemas.openxmlformats.org/spreadsheetml/2006/main" count="139" uniqueCount="84">
  <si>
    <t>請假人</t>
  </si>
  <si>
    <t>假別</t>
  </si>
  <si>
    <t>大學畢</t>
  </si>
  <si>
    <t>有教師證</t>
  </si>
  <si>
    <t>190</t>
  </si>
  <si>
    <t>呂如平</t>
  </si>
  <si>
    <t>代課人</t>
    <phoneticPr fontId="20" type="noConversion"/>
  </si>
  <si>
    <t>學歷</t>
    <phoneticPr fontId="20" type="noConversion"/>
  </si>
  <si>
    <t>教師資格</t>
    <phoneticPr fontId="20" type="noConversion"/>
  </si>
  <si>
    <t>薪額</t>
    <phoneticPr fontId="20" type="noConversion"/>
  </si>
  <si>
    <t>代課起迄</t>
    <phoneticPr fontId="20" type="noConversion"/>
  </si>
  <si>
    <t>合計天數</t>
    <phoneticPr fontId="20" type="noConversion"/>
  </si>
  <si>
    <t>日額(元)</t>
    <phoneticPr fontId="20" type="noConversion"/>
  </si>
  <si>
    <t>學術研究費1日(元)</t>
    <phoneticPr fontId="20" type="noConversion"/>
  </si>
  <si>
    <t>導師費1日(元)</t>
    <phoneticPr fontId="20" type="noConversion"/>
  </si>
  <si>
    <t>應領金額</t>
    <phoneticPr fontId="20" type="noConversion"/>
  </si>
  <si>
    <t>補充保費</t>
    <phoneticPr fontId="20" type="noConversion"/>
  </si>
  <si>
    <t>實領金額</t>
    <phoneticPr fontId="20" type="noConversion"/>
  </si>
  <si>
    <t>備註</t>
    <phoneticPr fontId="20" type="noConversion"/>
  </si>
  <si>
    <t>林娟</t>
    <phoneticPr fontId="18" type="noConversion"/>
  </si>
  <si>
    <t>郭杏緣</t>
    <phoneticPr fontId="18" type="noConversion"/>
  </si>
  <si>
    <t>留職停薪</t>
    <phoneticPr fontId="20" type="noConversion"/>
  </si>
  <si>
    <t>資源班</t>
    <phoneticPr fontId="18" type="noConversion"/>
  </si>
  <si>
    <t>吳憶婷</t>
    <phoneticPr fontId="18" type="noConversion"/>
  </si>
  <si>
    <t>控管</t>
    <phoneticPr fontId="18" type="noConversion"/>
  </si>
  <si>
    <t>台南市北區文元國小102年11月份日薪代課教師日數費用明細表</t>
    <phoneticPr fontId="20" type="noConversion"/>
  </si>
  <si>
    <t>黃平蘭</t>
    <phoneticPr fontId="18" type="noConversion"/>
  </si>
  <si>
    <t>病假(十日)</t>
    <phoneticPr fontId="18" type="noConversion"/>
  </si>
  <si>
    <t>大學畢</t>
    <phoneticPr fontId="18" type="noConversion"/>
  </si>
  <si>
    <t>無教師證</t>
    <phoneticPr fontId="18" type="noConversion"/>
  </si>
  <si>
    <t>月30天</t>
  </si>
  <si>
    <t>導師費(30天)</t>
  </si>
  <si>
    <t>11/1~11/30</t>
  </si>
  <si>
    <t>11/1~11/30</t>
    <phoneticPr fontId="18" type="noConversion"/>
  </si>
  <si>
    <t>11/1</t>
    <phoneticPr fontId="18" type="noConversion"/>
  </si>
  <si>
    <t>蔡金秀</t>
    <phoneticPr fontId="18" type="noConversion"/>
  </si>
  <si>
    <t>張逸翰</t>
    <phoneticPr fontId="18" type="noConversion"/>
  </si>
  <si>
    <t>產前假</t>
    <phoneticPr fontId="18" type="noConversion"/>
  </si>
  <si>
    <t>大學畢</t>
    <phoneticPr fontId="18" type="noConversion"/>
  </si>
  <si>
    <t>11/1</t>
    <phoneticPr fontId="18" type="noConversion"/>
  </si>
  <si>
    <t>11/4~11/15</t>
    <phoneticPr fontId="18" type="noConversion"/>
  </si>
  <si>
    <t>林娟</t>
    <phoneticPr fontId="18" type="noConversion"/>
  </si>
  <si>
    <t>薪額</t>
    <phoneticPr fontId="20" type="noConversion"/>
  </si>
  <si>
    <t>學術研究費30天</t>
    <phoneticPr fontId="20" type="noConversion"/>
  </si>
  <si>
    <t>合計</t>
    <phoneticPr fontId="20" type="noConversion"/>
  </si>
  <si>
    <t>學術研究費30天(8折)</t>
    <phoneticPr fontId="20" type="noConversion"/>
  </si>
  <si>
    <t>10月勞保代扣</t>
    <phoneticPr fontId="20" type="noConversion"/>
  </si>
  <si>
    <t>10月健保代扣</t>
    <phoneticPr fontId="20" type="noConversion"/>
  </si>
  <si>
    <t>特教津貼及學術研究費各21日</t>
    <phoneticPr fontId="20" type="noConversion"/>
  </si>
  <si>
    <t>導師費及學術研究費各21日</t>
    <phoneticPr fontId="18" type="noConversion"/>
  </si>
  <si>
    <t>導師費及學術研究費8折各1日</t>
    <phoneticPr fontId="18" type="noConversion"/>
  </si>
  <si>
    <t>導師費及學術研究費各1日</t>
    <phoneticPr fontId="18" type="noConversion"/>
  </si>
  <si>
    <t>導師費及學術研究費8折各10日</t>
    <phoneticPr fontId="18" type="noConversion"/>
  </si>
  <si>
    <t>黃碧玉</t>
    <phoneticPr fontId="18" type="noConversion"/>
  </si>
  <si>
    <t>喪假</t>
    <phoneticPr fontId="18" type="noConversion"/>
  </si>
  <si>
    <t>資源班</t>
  </si>
  <si>
    <t>吳憶婷</t>
  </si>
  <si>
    <t>控管</t>
  </si>
  <si>
    <t>特教津貼及學術研究費各21日</t>
  </si>
  <si>
    <t>郭杏緣</t>
  </si>
  <si>
    <t>留職停薪</t>
  </si>
  <si>
    <t>導師費及學術研究費各21日</t>
  </si>
  <si>
    <t>林娟</t>
  </si>
  <si>
    <t>黃平蘭</t>
  </si>
  <si>
    <t>病假(十日)</t>
  </si>
  <si>
    <t>無教師證</t>
  </si>
  <si>
    <t>11/1</t>
  </si>
  <si>
    <t>導師費及學術研究費8折各1日</t>
  </si>
  <si>
    <t>蔡金秀</t>
  </si>
  <si>
    <t>張逸翰</t>
  </si>
  <si>
    <t>產前假</t>
  </si>
  <si>
    <t>導師費及學術研究費各1日</t>
  </si>
  <si>
    <t>11/4~11/15</t>
  </si>
  <si>
    <t>導師費及學術研究費8折各10日</t>
  </si>
  <si>
    <t>黃碧玉</t>
  </si>
  <si>
    <t>喪假</t>
  </si>
  <si>
    <t>吳憶婷 合計</t>
  </si>
  <si>
    <t>呂如平 合計</t>
  </si>
  <si>
    <t>張逸翰 合計</t>
  </si>
  <si>
    <t>黃平蘭 合計</t>
  </si>
  <si>
    <t>總計</t>
  </si>
  <si>
    <t>製表                              教務處                                   出納組長                                人事室                                     會計室                               校長</t>
    <phoneticPr fontId="20" type="noConversion"/>
  </si>
  <si>
    <t xml:space="preserve"> （列報所得）</t>
    <phoneticPr fontId="18" type="noConversion"/>
  </si>
  <si>
    <t>補發10月日額差額</t>
    <phoneticPr fontId="18" type="noConversion"/>
  </si>
</sst>
</file>

<file path=xl/styles.xml><?xml version="1.0" encoding="utf-8"?>
<styleSheet xmlns="http://schemas.openxmlformats.org/spreadsheetml/2006/main">
  <numFmts count="3">
    <numFmt numFmtId="176" formatCode="#,##0_);[Red]\(#,##0\)"/>
    <numFmt numFmtId="177" formatCode="#,##0_ "/>
    <numFmt numFmtId="178" formatCode="m/d;@"/>
  </numFmts>
  <fonts count="37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9"/>
      <name val="新細明體"/>
      <family val="1"/>
      <charset val="136"/>
    </font>
    <font>
      <sz val="8"/>
      <color theme="1"/>
      <name val="新細明體"/>
      <family val="2"/>
      <charset val="136"/>
      <scheme val="minor"/>
    </font>
    <font>
      <sz val="8"/>
      <color theme="1"/>
      <name val="新細明體"/>
      <family val="1"/>
      <charset val="136"/>
      <scheme val="minor"/>
    </font>
    <font>
      <sz val="10"/>
      <name val="新細明體"/>
      <family val="1"/>
      <charset val="136"/>
    </font>
    <font>
      <sz val="10"/>
      <color theme="1"/>
      <name val="新細明體"/>
      <family val="2"/>
      <charset val="136"/>
      <scheme val="minor"/>
    </font>
    <font>
      <sz val="8"/>
      <name val="新細明體"/>
      <family val="1"/>
      <charset val="136"/>
    </font>
    <font>
      <sz val="8"/>
      <color rgb="FFFF0000"/>
      <name val="新細明體"/>
      <family val="1"/>
      <charset val="136"/>
    </font>
    <font>
      <sz val="12"/>
      <color rgb="FF0070C0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2"/>
      <color theme="9" tint="-0.249977111117893"/>
      <name val="新細明體"/>
      <family val="2"/>
      <charset val="136"/>
      <scheme val="minor"/>
    </font>
    <font>
      <sz val="12"/>
      <color theme="9" tint="-0.249977111117893"/>
      <name val="新細明體"/>
      <family val="1"/>
      <charset val="136"/>
      <scheme val="minor"/>
    </font>
    <font>
      <sz val="12"/>
      <color theme="9" tint="-0.249977111117893"/>
      <name val="新細明體"/>
      <family val="1"/>
      <charset val="136"/>
    </font>
    <font>
      <sz val="8"/>
      <color theme="9" tint="-0.249977111117893"/>
      <name val="新細明體"/>
      <family val="1"/>
      <charset val="136"/>
      <scheme val="minor"/>
    </font>
    <font>
      <sz val="12"/>
      <name val="新細明體"/>
      <family val="1"/>
      <charset val="136"/>
    </font>
    <font>
      <b/>
      <sz val="10"/>
      <name val="新細明體"/>
      <family val="1"/>
      <charset val="136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theme="0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double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21" fillId="0" borderId="11" xfId="0" applyNumberFormat="1" applyFont="1" applyFill="1" applyBorder="1">
      <alignment vertical="center"/>
    </xf>
    <xf numFmtId="176" fontId="21" fillId="0" borderId="11" xfId="0" applyNumberFormat="1" applyFont="1" applyFill="1" applyBorder="1" applyAlignment="1">
      <alignment horizontal="left" vertical="center"/>
    </xf>
    <xf numFmtId="176" fontId="21" fillId="0" borderId="11" xfId="0" applyNumberFormat="1" applyFont="1" applyFill="1" applyBorder="1" applyAlignment="1">
      <alignment vertical="center" wrapText="1"/>
    </xf>
    <xf numFmtId="176" fontId="21" fillId="0" borderId="11" xfId="0" applyNumberFormat="1" applyFont="1" applyBorder="1" applyAlignment="1">
      <alignment vertical="center" wrapText="1"/>
    </xf>
    <xf numFmtId="176" fontId="22" fillId="0" borderId="11" xfId="0" applyNumberFormat="1" applyFont="1" applyBorder="1" applyAlignment="1">
      <alignment horizontal="left" vertical="center" wrapText="1"/>
    </xf>
    <xf numFmtId="176" fontId="22" fillId="0" borderId="11" xfId="0" applyNumberFormat="1" applyFont="1" applyBorder="1" applyAlignment="1">
      <alignment vertical="center" wrapText="1"/>
    </xf>
    <xf numFmtId="176" fontId="21" fillId="0" borderId="11" xfId="0" applyNumberFormat="1" applyFont="1" applyBorder="1" applyAlignment="1">
      <alignment horizontal="center" vertical="center"/>
    </xf>
    <xf numFmtId="176" fontId="21" fillId="0" borderId="0" xfId="0" applyNumberFormat="1" applyFont="1">
      <alignment vertical="center"/>
    </xf>
    <xf numFmtId="176" fontId="21" fillId="0" borderId="11" xfId="0" applyNumberFormat="1" applyFont="1" applyFill="1" applyBorder="1" applyAlignment="1">
      <alignment horizontal="left" vertical="center" wrapText="1"/>
    </xf>
    <xf numFmtId="176" fontId="0" fillId="33" borderId="0" xfId="0" applyNumberFormat="1" applyFill="1" applyBorder="1">
      <alignment vertical="center"/>
    </xf>
    <xf numFmtId="176" fontId="0" fillId="33" borderId="0" xfId="0" applyNumberFormat="1" applyFill="1" applyBorder="1" applyAlignment="1">
      <alignment horizontal="center" vertical="center"/>
    </xf>
    <xf numFmtId="176" fontId="25" fillId="33" borderId="0" xfId="0" applyNumberFormat="1" applyFont="1" applyFill="1" applyBorder="1">
      <alignment vertical="center"/>
    </xf>
    <xf numFmtId="176" fontId="0" fillId="33" borderId="16" xfId="0" applyNumberFormat="1" applyFill="1" applyBorder="1">
      <alignment vertical="center"/>
    </xf>
    <xf numFmtId="176" fontId="21" fillId="0" borderId="11" xfId="0" applyNumberFormat="1" applyFont="1" applyFill="1" applyBorder="1" applyAlignment="1">
      <alignment horizontal="center" vertical="center"/>
    </xf>
    <xf numFmtId="176" fontId="21" fillId="0" borderId="11" xfId="0" applyNumberFormat="1" applyFont="1" applyBorder="1" applyAlignment="1">
      <alignment horizontal="right" vertical="center" wrapText="1"/>
    </xf>
    <xf numFmtId="176" fontId="0" fillId="33" borderId="0" xfId="0" applyNumberFormat="1" applyFill="1" applyBorder="1" applyAlignment="1">
      <alignment horizontal="right" vertical="center"/>
    </xf>
    <xf numFmtId="176" fontId="0" fillId="33" borderId="16" xfId="0" applyNumberFormat="1" applyFill="1" applyBorder="1" applyAlignment="1">
      <alignment horizontal="right" vertical="center"/>
    </xf>
    <xf numFmtId="176" fontId="23" fillId="35" borderId="14" xfId="0" applyNumberFormat="1" applyFont="1" applyFill="1" applyBorder="1">
      <alignment vertical="center"/>
    </xf>
    <xf numFmtId="176" fontId="0" fillId="33" borderId="0" xfId="0" applyNumberFormat="1" applyFill="1">
      <alignment vertical="center"/>
    </xf>
    <xf numFmtId="176" fontId="0" fillId="33" borderId="0" xfId="0" applyNumberFormat="1" applyFill="1" applyAlignment="1">
      <alignment horizontal="right" vertical="center"/>
    </xf>
    <xf numFmtId="176" fontId="0" fillId="35" borderId="15" xfId="0" applyNumberFormat="1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176" fontId="0" fillId="33" borderId="14" xfId="0" applyNumberFormat="1" applyFill="1" applyBorder="1">
      <alignment vertical="center"/>
    </xf>
    <xf numFmtId="176" fontId="0" fillId="34" borderId="12" xfId="0" applyNumberFormat="1" applyFont="1" applyFill="1" applyBorder="1">
      <alignment vertical="center"/>
    </xf>
    <xf numFmtId="176" fontId="27" fillId="33" borderId="0" xfId="0" applyNumberFormat="1" applyFont="1" applyFill="1" applyBorder="1" applyAlignment="1">
      <alignment vertical="center" wrapText="1"/>
    </xf>
    <xf numFmtId="176" fontId="0" fillId="35" borderId="12" xfId="0" applyNumberFormat="1" applyFill="1" applyBorder="1">
      <alignment vertical="center"/>
    </xf>
    <xf numFmtId="49" fontId="0" fillId="34" borderId="15" xfId="0" applyNumberFormat="1" applyFill="1" applyBorder="1">
      <alignment vertical="center"/>
    </xf>
    <xf numFmtId="176" fontId="0" fillId="34" borderId="15" xfId="0" applyNumberFormat="1" applyFill="1" applyBorder="1" applyAlignment="1">
      <alignment vertical="center"/>
    </xf>
    <xf numFmtId="176" fontId="26" fillId="35" borderId="13" xfId="0" applyNumberFormat="1" applyFont="1" applyFill="1" applyBorder="1" applyAlignment="1">
      <alignment vertical="center" wrapText="1"/>
    </xf>
    <xf numFmtId="176" fontId="0" fillId="34" borderId="12" xfId="0" applyNumberFormat="1" applyFill="1" applyBorder="1" applyAlignment="1">
      <alignment vertical="center"/>
    </xf>
    <xf numFmtId="176" fontId="0" fillId="34" borderId="14" xfId="0" applyNumberFormat="1" applyFont="1" applyFill="1" applyBorder="1" applyAlignment="1">
      <alignment vertical="center"/>
    </xf>
    <xf numFmtId="176" fontId="25" fillId="33" borderId="12" xfId="0" applyNumberFormat="1" applyFont="1" applyFill="1" applyBorder="1" applyAlignment="1">
      <alignment vertical="center" wrapText="1"/>
    </xf>
    <xf numFmtId="176" fontId="24" fillId="34" borderId="14" xfId="0" applyNumberFormat="1" applyFont="1" applyFill="1" applyBorder="1">
      <alignment vertical="center"/>
    </xf>
    <xf numFmtId="176" fontId="0" fillId="34" borderId="14" xfId="0" applyNumberFormat="1" applyFont="1" applyFill="1" applyBorder="1" applyAlignment="1">
      <alignment horizontal="center" vertical="center"/>
    </xf>
    <xf numFmtId="177" fontId="0" fillId="0" borderId="21" xfId="0" applyNumberFormat="1" applyBorder="1">
      <alignment vertical="center"/>
    </xf>
    <xf numFmtId="177" fontId="0" fillId="0" borderId="0" xfId="0" applyNumberFormat="1" applyBorder="1">
      <alignment vertical="center"/>
    </xf>
    <xf numFmtId="177" fontId="0" fillId="0" borderId="22" xfId="0" applyNumberFormat="1" applyBorder="1" applyAlignment="1">
      <alignment horizontal="right" vertical="center"/>
    </xf>
    <xf numFmtId="177" fontId="0" fillId="0" borderId="23" xfId="0" applyNumberFormat="1" applyBorder="1">
      <alignment vertical="center"/>
    </xf>
    <xf numFmtId="177" fontId="0" fillId="0" borderId="10" xfId="0" applyNumberFormat="1" applyBorder="1">
      <alignment vertical="center"/>
    </xf>
    <xf numFmtId="177" fontId="0" fillId="0" borderId="24" xfId="0" applyNumberFormat="1" applyBorder="1" applyAlignment="1">
      <alignment horizontal="right" vertical="center"/>
    </xf>
    <xf numFmtId="177" fontId="0" fillId="0" borderId="0" xfId="0" applyNumberFormat="1">
      <alignment vertical="center"/>
    </xf>
    <xf numFmtId="176" fontId="21" fillId="0" borderId="11" xfId="0" applyNumberFormat="1" applyFont="1" applyFill="1" applyBorder="1" applyAlignment="1">
      <alignment horizontal="right" vertical="center" wrapText="1"/>
    </xf>
    <xf numFmtId="176" fontId="28" fillId="33" borderId="0" xfId="0" applyNumberFormat="1" applyFont="1" applyFill="1" applyBorder="1" applyAlignment="1">
      <alignment vertical="center" wrapText="1"/>
    </xf>
    <xf numFmtId="176" fontId="31" fillId="33" borderId="12" xfId="0" applyNumberFormat="1" applyFont="1" applyFill="1" applyBorder="1">
      <alignment vertical="center"/>
    </xf>
    <xf numFmtId="176" fontId="32" fillId="33" borderId="14" xfId="0" applyNumberFormat="1" applyFont="1" applyFill="1" applyBorder="1">
      <alignment vertical="center"/>
    </xf>
    <xf numFmtId="176" fontId="33" fillId="33" borderId="12" xfId="0" applyNumberFormat="1" applyFont="1" applyFill="1" applyBorder="1" applyAlignment="1">
      <alignment vertical="center" wrapText="1"/>
    </xf>
    <xf numFmtId="176" fontId="32" fillId="34" borderId="12" xfId="0" applyNumberFormat="1" applyFont="1" applyFill="1" applyBorder="1">
      <alignment vertical="center"/>
    </xf>
    <xf numFmtId="176" fontId="34" fillId="35" borderId="14" xfId="0" applyNumberFormat="1" applyFont="1" applyFill="1" applyBorder="1">
      <alignment vertical="center"/>
    </xf>
    <xf numFmtId="176" fontId="32" fillId="33" borderId="14" xfId="0" applyNumberFormat="1" applyFont="1" applyFill="1" applyBorder="1" applyAlignment="1">
      <alignment horizontal="center" vertical="center"/>
    </xf>
    <xf numFmtId="176" fontId="32" fillId="33" borderId="0" xfId="0" applyNumberFormat="1" applyFont="1" applyFill="1" applyBorder="1" applyAlignment="1">
      <alignment horizontal="right" vertical="center"/>
    </xf>
    <xf numFmtId="176" fontId="32" fillId="0" borderId="0" xfId="0" applyNumberFormat="1" applyFont="1">
      <alignment vertical="center"/>
    </xf>
    <xf numFmtId="176" fontId="32" fillId="33" borderId="0" xfId="0" applyNumberFormat="1" applyFont="1" applyFill="1">
      <alignment vertical="center"/>
    </xf>
    <xf numFmtId="176" fontId="32" fillId="33" borderId="0" xfId="0" applyNumberFormat="1" applyFont="1" applyFill="1" applyBorder="1">
      <alignment vertical="center"/>
    </xf>
    <xf numFmtId="176" fontId="0" fillId="34" borderId="25" xfId="0" applyNumberFormat="1" applyFill="1" applyBorder="1" applyAlignment="1">
      <alignment vertical="center"/>
    </xf>
    <xf numFmtId="176" fontId="23" fillId="33" borderId="0" xfId="0" applyNumberFormat="1" applyFont="1" applyFill="1" applyBorder="1" applyAlignment="1">
      <alignment vertical="center" wrapText="1"/>
    </xf>
    <xf numFmtId="176" fontId="30" fillId="34" borderId="0" xfId="0" applyNumberFormat="1" applyFont="1" applyFill="1" applyBorder="1" applyAlignment="1">
      <alignment vertical="center"/>
    </xf>
    <xf numFmtId="177" fontId="0" fillId="0" borderId="0" xfId="0" applyNumberFormat="1" applyBorder="1" applyAlignment="1">
      <alignment horizontal="right" vertical="center"/>
    </xf>
    <xf numFmtId="49" fontId="0" fillId="33" borderId="14" xfId="0" applyNumberFormat="1" applyFill="1" applyBorder="1">
      <alignment vertical="center"/>
    </xf>
    <xf numFmtId="177" fontId="35" fillId="0" borderId="18" xfId="0" applyNumberFormat="1" applyFont="1" applyBorder="1">
      <alignment vertical="center"/>
    </xf>
    <xf numFmtId="177" fontId="35" fillId="0" borderId="19" xfId="0" applyNumberFormat="1" applyFont="1" applyBorder="1">
      <alignment vertical="center"/>
    </xf>
    <xf numFmtId="177" fontId="35" fillId="0" borderId="19" xfId="0" applyNumberFormat="1" applyFont="1" applyBorder="1" applyAlignment="1">
      <alignment horizontal="left" vertical="center" wrapText="1"/>
    </xf>
    <xf numFmtId="177" fontId="35" fillId="0" borderId="19" xfId="0" applyNumberFormat="1" applyFont="1" applyBorder="1" applyAlignment="1">
      <alignment vertical="center" wrapText="1"/>
    </xf>
    <xf numFmtId="177" fontId="35" fillId="0" borderId="20" xfId="0" applyNumberFormat="1" applyFont="1" applyBorder="1" applyAlignment="1">
      <alignment horizontal="right" vertical="center"/>
    </xf>
    <xf numFmtId="177" fontId="0" fillId="0" borderId="18" xfId="0" applyNumberFormat="1" applyBorder="1">
      <alignment vertical="center"/>
    </xf>
    <xf numFmtId="177" fontId="0" fillId="0" borderId="19" xfId="0" applyNumberFormat="1" applyBorder="1">
      <alignment vertical="center"/>
    </xf>
    <xf numFmtId="177" fontId="0" fillId="0" borderId="20" xfId="0" applyNumberFormat="1" applyBorder="1" applyAlignment="1">
      <alignment horizontal="right" vertical="center"/>
    </xf>
    <xf numFmtId="178" fontId="0" fillId="33" borderId="0" xfId="0" applyNumberFormat="1" applyFill="1" applyBorder="1" applyAlignment="1">
      <alignment horizontal="left" vertical="center"/>
    </xf>
    <xf numFmtId="176" fontId="29" fillId="34" borderId="10" xfId="0" applyNumberFormat="1" applyFont="1" applyFill="1" applyBorder="1" applyAlignment="1">
      <alignment vertical="center"/>
    </xf>
    <xf numFmtId="176" fontId="0" fillId="34" borderId="16" xfId="0" applyNumberFormat="1" applyFill="1" applyBorder="1" applyAlignment="1">
      <alignment vertical="center"/>
    </xf>
    <xf numFmtId="176" fontId="0" fillId="34" borderId="17" xfId="0" applyNumberFormat="1" applyFill="1" applyBorder="1" applyAlignment="1">
      <alignment vertical="center"/>
    </xf>
    <xf numFmtId="176" fontId="0" fillId="34" borderId="26" xfId="0" applyNumberFormat="1" applyFill="1" applyBorder="1">
      <alignment vertical="center"/>
    </xf>
    <xf numFmtId="176" fontId="0" fillId="35" borderId="27" xfId="0" applyNumberFormat="1" applyFill="1" applyBorder="1">
      <alignment vertical="center"/>
    </xf>
    <xf numFmtId="176" fontId="23" fillId="35" borderId="28" xfId="0" applyNumberFormat="1" applyFont="1" applyFill="1" applyBorder="1">
      <alignment vertical="center"/>
    </xf>
    <xf numFmtId="176" fontId="0" fillId="35" borderId="17" xfId="0" applyNumberFormat="1" applyFont="1" applyFill="1" applyBorder="1" applyAlignment="1">
      <alignment horizontal="center" vertical="center"/>
    </xf>
    <xf numFmtId="178" fontId="0" fillId="33" borderId="16" xfId="0" applyNumberFormat="1" applyFill="1" applyBorder="1" applyAlignment="1">
      <alignment horizontal="left" vertical="center"/>
    </xf>
    <xf numFmtId="176" fontId="27" fillId="33" borderId="16" xfId="0" applyNumberFormat="1" applyFont="1" applyFill="1" applyBorder="1" applyAlignment="1">
      <alignment vertical="center" wrapText="1"/>
    </xf>
    <xf numFmtId="176" fontId="0" fillId="0" borderId="0" xfId="0" applyNumberFormat="1" applyAlignment="1">
      <alignment vertical="center" wrapText="1"/>
    </xf>
    <xf numFmtId="176" fontId="26" fillId="0" borderId="0" xfId="0" applyNumberFormat="1" applyFont="1" applyAlignment="1">
      <alignment vertical="center" wrapText="1"/>
    </xf>
    <xf numFmtId="176" fontId="16" fillId="0" borderId="0" xfId="0" applyNumberFormat="1" applyFo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176" fontId="16" fillId="0" borderId="10" xfId="0" applyNumberFormat="1" applyFont="1" applyBorder="1">
      <alignment vertical="center"/>
    </xf>
    <xf numFmtId="176" fontId="0" fillId="0" borderId="10" xfId="0" applyNumberFormat="1" applyBorder="1" applyAlignment="1">
      <alignment vertical="center" wrapText="1"/>
    </xf>
    <xf numFmtId="176" fontId="0" fillId="0" borderId="10" xfId="0" applyNumberFormat="1" applyBorder="1">
      <alignment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right" vertical="center"/>
    </xf>
    <xf numFmtId="176" fontId="26" fillId="0" borderId="10" xfId="0" applyNumberFormat="1" applyFont="1" applyBorder="1" applyAlignment="1">
      <alignment vertical="center" wrapText="1"/>
    </xf>
    <xf numFmtId="178" fontId="0" fillId="33" borderId="10" xfId="0" applyNumberFormat="1" applyFill="1" applyBorder="1" applyAlignment="1">
      <alignment horizontal="left" vertical="center"/>
    </xf>
    <xf numFmtId="176" fontId="21" fillId="0" borderId="11" xfId="0" applyNumberFormat="1" applyFont="1" applyBorder="1" applyAlignment="1">
      <alignment horizontal="left" vertical="center" wrapText="1"/>
    </xf>
    <xf numFmtId="176" fontId="36" fillId="0" borderId="11" xfId="0" applyNumberFormat="1" applyFont="1" applyBorder="1" applyAlignment="1">
      <alignment vertical="center" wrapText="1"/>
    </xf>
    <xf numFmtId="176" fontId="0" fillId="0" borderId="0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32" fillId="33" borderId="16" xfId="0" applyNumberFormat="1" applyFont="1" applyFill="1" applyBorder="1">
      <alignment vertical="center"/>
    </xf>
    <xf numFmtId="176" fontId="32" fillId="33" borderId="16" xfId="0" applyNumberFormat="1" applyFont="1" applyFill="1" applyBorder="1" applyAlignment="1">
      <alignment horizontal="right" vertical="center"/>
    </xf>
    <xf numFmtId="176" fontId="19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0"/>
  <sheetViews>
    <sheetView zoomScale="90" zoomScaleNormal="90" workbookViewId="0">
      <selection activeCell="M11" sqref="M11"/>
    </sheetView>
  </sheetViews>
  <sheetFormatPr defaultRowHeight="16.5"/>
  <cols>
    <col min="1" max="2" width="7.25" style="1" customWidth="1"/>
    <col min="3" max="3" width="5.375" style="1" customWidth="1"/>
    <col min="4" max="4" width="6.75" style="1" customWidth="1"/>
    <col min="5" max="5" width="6.375" style="1" customWidth="1"/>
    <col min="6" max="6" width="5.75" style="23" customWidth="1"/>
    <col min="7" max="7" width="11.875" style="1" customWidth="1"/>
    <col min="8" max="8" width="5.75" style="24" customWidth="1"/>
    <col min="9" max="9" width="7" style="1" customWidth="1"/>
    <col min="10" max="12" width="8" style="1" customWidth="1"/>
    <col min="13" max="13" width="8" style="24" customWidth="1"/>
    <col min="14" max="16" width="8.125" style="1" customWidth="1"/>
    <col min="17" max="17" width="9" style="1"/>
    <col min="18" max="18" width="10.25" style="1" customWidth="1"/>
    <col min="19" max="19" width="11.75" style="1" customWidth="1"/>
    <col min="20" max="20" width="9" style="1"/>
    <col min="21" max="21" width="5.875" style="1" customWidth="1"/>
    <col min="22" max="24" width="12" style="1" customWidth="1"/>
    <col min="25" max="25" width="5.875" style="1" customWidth="1"/>
    <col min="26" max="16384" width="9" style="1"/>
  </cols>
  <sheetData>
    <row r="1" spans="1:25" ht="28.5" customHeight="1">
      <c r="A1" s="98" t="s">
        <v>25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U1" s="9"/>
      <c r="V1" s="9"/>
      <c r="W1" s="9"/>
      <c r="X1" s="9"/>
      <c r="Y1" s="9"/>
    </row>
    <row r="2" spans="1:25" s="9" customFormat="1" ht="35.25" customHeight="1">
      <c r="A2" s="2" t="s">
        <v>0</v>
      </c>
      <c r="B2" s="3" t="s">
        <v>6</v>
      </c>
      <c r="C2" s="4" t="s">
        <v>1</v>
      </c>
      <c r="D2" s="2" t="s">
        <v>7</v>
      </c>
      <c r="E2" s="10" t="s">
        <v>8</v>
      </c>
      <c r="F2" s="15" t="s">
        <v>9</v>
      </c>
      <c r="G2" s="4" t="s">
        <v>10</v>
      </c>
      <c r="H2" s="44" t="s">
        <v>11</v>
      </c>
      <c r="I2" s="5" t="s">
        <v>12</v>
      </c>
      <c r="J2" s="6" t="s">
        <v>13</v>
      </c>
      <c r="K2" s="7" t="s">
        <v>14</v>
      </c>
      <c r="L2" s="93" t="s">
        <v>83</v>
      </c>
      <c r="M2" s="16" t="s">
        <v>15</v>
      </c>
      <c r="N2" s="5" t="s">
        <v>46</v>
      </c>
      <c r="O2" s="5" t="s">
        <v>47</v>
      </c>
      <c r="P2" s="5" t="s">
        <v>16</v>
      </c>
      <c r="Q2" s="5" t="s">
        <v>17</v>
      </c>
      <c r="R2" s="8" t="s">
        <v>18</v>
      </c>
      <c r="U2" s="61" t="s">
        <v>42</v>
      </c>
      <c r="V2" s="62" t="s">
        <v>30</v>
      </c>
      <c r="W2" s="63" t="s">
        <v>43</v>
      </c>
      <c r="X2" s="64" t="s">
        <v>31</v>
      </c>
      <c r="Y2" s="65" t="s">
        <v>44</v>
      </c>
    </row>
    <row r="3" spans="1:25" s="20" customFormat="1" ht="34.5" customHeight="1">
      <c r="A3" s="46" t="s">
        <v>22</v>
      </c>
      <c r="B3" s="47" t="s">
        <v>23</v>
      </c>
      <c r="C3" s="48" t="s">
        <v>24</v>
      </c>
      <c r="D3" s="49" t="s">
        <v>2</v>
      </c>
      <c r="E3" s="50" t="s">
        <v>3</v>
      </c>
      <c r="F3" s="51">
        <v>190</v>
      </c>
      <c r="G3" s="47" t="s">
        <v>33</v>
      </c>
      <c r="H3" s="52">
        <v>21</v>
      </c>
      <c r="I3" s="53">
        <f>H3*$V$5</f>
        <v>15246</v>
      </c>
      <c r="J3" s="54">
        <f>H3*$W$5</f>
        <v>14091</v>
      </c>
      <c r="K3" s="54">
        <f>H3*20</f>
        <v>420</v>
      </c>
      <c r="L3" s="94"/>
      <c r="M3" s="52">
        <f>SUM(I3:L3)</f>
        <v>29757</v>
      </c>
      <c r="N3" s="55">
        <v>260</v>
      </c>
      <c r="O3" s="55">
        <v>212</v>
      </c>
      <c r="P3" s="54"/>
      <c r="Q3" s="54">
        <f t="shared" ref="Q3:Q8" si="0">M3-N3-O3-P3-L3</f>
        <v>29285</v>
      </c>
      <c r="R3" s="45" t="s">
        <v>48</v>
      </c>
      <c r="S3" s="57"/>
      <c r="T3" s="57"/>
      <c r="U3" s="37">
        <v>170</v>
      </c>
      <c r="V3" s="38">
        <v>681</v>
      </c>
      <c r="W3" s="38">
        <v>671</v>
      </c>
      <c r="X3" s="38">
        <v>67</v>
      </c>
      <c r="Y3" s="39">
        <f>SUM(V3:X3)</f>
        <v>1419</v>
      </c>
    </row>
    <row r="4" spans="1:25" s="20" customFormat="1" ht="34.5" customHeight="1">
      <c r="A4" s="32" t="s">
        <v>20</v>
      </c>
      <c r="B4" s="33" t="s">
        <v>5</v>
      </c>
      <c r="C4" s="34" t="s">
        <v>21</v>
      </c>
      <c r="D4" s="26" t="s">
        <v>2</v>
      </c>
      <c r="E4" s="35" t="s">
        <v>3</v>
      </c>
      <c r="F4" s="36" t="s">
        <v>4</v>
      </c>
      <c r="G4" s="25" t="s">
        <v>32</v>
      </c>
      <c r="H4" s="17">
        <v>21</v>
      </c>
      <c r="I4" s="1">
        <f>H4*$V$5</f>
        <v>15246</v>
      </c>
      <c r="J4" s="20">
        <f>H4*$W$5</f>
        <v>14091</v>
      </c>
      <c r="K4" s="20">
        <f>H4*$X$5</f>
        <v>1407</v>
      </c>
      <c r="L4" s="94"/>
      <c r="M4" s="52">
        <f t="shared" ref="M4:M8" si="1">SUM(I4:L4)</f>
        <v>30744</v>
      </c>
      <c r="N4" s="11">
        <v>573</v>
      </c>
      <c r="O4" s="11">
        <v>468</v>
      </c>
      <c r="P4" s="11"/>
      <c r="Q4" s="54">
        <f t="shared" si="0"/>
        <v>29703</v>
      </c>
      <c r="R4" s="27" t="s">
        <v>49</v>
      </c>
      <c r="U4" s="37">
        <v>180</v>
      </c>
      <c r="V4" s="38">
        <v>704</v>
      </c>
      <c r="W4" s="38">
        <v>671</v>
      </c>
      <c r="X4" s="38">
        <v>67</v>
      </c>
      <c r="Y4" s="39">
        <f>SUM(V4:X4)</f>
        <v>1442</v>
      </c>
    </row>
    <row r="5" spans="1:25" s="20" customFormat="1" ht="34.5" customHeight="1">
      <c r="A5" s="58" t="s">
        <v>19</v>
      </c>
      <c r="B5" s="30" t="s">
        <v>26</v>
      </c>
      <c r="C5" s="31" t="s">
        <v>27</v>
      </c>
      <c r="D5" s="28" t="s">
        <v>28</v>
      </c>
      <c r="E5" s="19" t="s">
        <v>29</v>
      </c>
      <c r="F5" s="22">
        <v>170</v>
      </c>
      <c r="G5" s="60" t="s">
        <v>34</v>
      </c>
      <c r="H5" s="21">
        <v>1</v>
      </c>
      <c r="I5" s="1">
        <f>H5*V9</f>
        <v>681</v>
      </c>
      <c r="J5" s="20">
        <f>H5*W9</f>
        <v>537</v>
      </c>
      <c r="K5" s="20">
        <f>H5*X9</f>
        <v>67</v>
      </c>
      <c r="L5" s="94"/>
      <c r="M5" s="52">
        <f t="shared" si="1"/>
        <v>1285</v>
      </c>
      <c r="N5" s="20">
        <v>289</v>
      </c>
      <c r="Q5" s="54">
        <f t="shared" si="0"/>
        <v>996</v>
      </c>
      <c r="R5" s="27" t="s">
        <v>50</v>
      </c>
      <c r="U5" s="37">
        <v>190</v>
      </c>
      <c r="V5" s="38">
        <v>726</v>
      </c>
      <c r="W5" s="38">
        <v>671</v>
      </c>
      <c r="X5" s="38">
        <v>67</v>
      </c>
      <c r="Y5" s="39">
        <f>SUM(V5:X5)</f>
        <v>1464</v>
      </c>
    </row>
    <row r="6" spans="1:25" s="20" customFormat="1" ht="34.5" customHeight="1">
      <c r="A6" s="11" t="s">
        <v>35</v>
      </c>
      <c r="B6" s="11" t="s">
        <v>36</v>
      </c>
      <c r="C6" s="13" t="s">
        <v>37</v>
      </c>
      <c r="D6" s="28" t="s">
        <v>38</v>
      </c>
      <c r="E6" s="35" t="s">
        <v>3</v>
      </c>
      <c r="F6" s="12">
        <v>190</v>
      </c>
      <c r="G6" s="29" t="s">
        <v>39</v>
      </c>
      <c r="H6" s="17">
        <v>1</v>
      </c>
      <c r="I6" s="1">
        <f>H6*V5</f>
        <v>726</v>
      </c>
      <c r="J6" s="20">
        <f>H6*W5</f>
        <v>671</v>
      </c>
      <c r="K6" s="20">
        <f>H6*X5</f>
        <v>67</v>
      </c>
      <c r="L6" s="94">
        <v>84</v>
      </c>
      <c r="M6" s="52">
        <f t="shared" si="1"/>
        <v>1548</v>
      </c>
      <c r="N6" s="20">
        <v>106</v>
      </c>
      <c r="Q6" s="54">
        <f t="shared" si="0"/>
        <v>1358</v>
      </c>
      <c r="R6" s="27" t="s">
        <v>51</v>
      </c>
      <c r="U6" s="40">
        <v>245</v>
      </c>
      <c r="V6" s="41">
        <v>848</v>
      </c>
      <c r="W6" s="41">
        <v>772</v>
      </c>
      <c r="X6" s="41">
        <v>67</v>
      </c>
      <c r="Y6" s="42">
        <f>SUM(V6:X6)</f>
        <v>1687</v>
      </c>
    </row>
    <row r="7" spans="1:25" s="20" customFormat="1" ht="34.5" customHeight="1">
      <c r="A7" s="70" t="s">
        <v>41</v>
      </c>
      <c r="B7" s="56" t="s">
        <v>26</v>
      </c>
      <c r="C7" s="31" t="s">
        <v>27</v>
      </c>
      <c r="D7" s="28" t="s">
        <v>28</v>
      </c>
      <c r="E7" s="19" t="s">
        <v>29</v>
      </c>
      <c r="F7" s="22">
        <v>170</v>
      </c>
      <c r="G7" s="60" t="s">
        <v>40</v>
      </c>
      <c r="H7" s="21">
        <v>10</v>
      </c>
      <c r="I7" s="1">
        <f>H7*V9</f>
        <v>6810</v>
      </c>
      <c r="J7" s="20">
        <f>H7*W9</f>
        <v>5370</v>
      </c>
      <c r="K7" s="20">
        <f>H7*X9</f>
        <v>670</v>
      </c>
      <c r="L7" s="94"/>
      <c r="M7" s="52">
        <f t="shared" si="1"/>
        <v>12850</v>
      </c>
      <c r="P7" s="20">
        <v>292</v>
      </c>
      <c r="Q7" s="54">
        <f t="shared" si="0"/>
        <v>12558</v>
      </c>
      <c r="R7" s="27" t="s">
        <v>52</v>
      </c>
      <c r="U7" s="43"/>
      <c r="V7" s="43"/>
      <c r="W7" s="43"/>
      <c r="X7" s="43"/>
      <c r="Y7" s="59"/>
    </row>
    <row r="8" spans="1:25" s="20" customFormat="1" ht="34.5" customHeight="1" thickBot="1">
      <c r="A8" s="71" t="s">
        <v>53</v>
      </c>
      <c r="B8" s="72" t="s">
        <v>26</v>
      </c>
      <c r="C8" s="73" t="s">
        <v>54</v>
      </c>
      <c r="D8" s="74" t="s">
        <v>28</v>
      </c>
      <c r="E8" s="75" t="s">
        <v>29</v>
      </c>
      <c r="F8" s="76">
        <v>170</v>
      </c>
      <c r="G8" s="77">
        <v>41606</v>
      </c>
      <c r="H8" s="18">
        <v>1</v>
      </c>
      <c r="I8" s="18">
        <f>H8*V9</f>
        <v>681</v>
      </c>
      <c r="J8" s="18">
        <f>H8*W9</f>
        <v>537</v>
      </c>
      <c r="K8" s="14">
        <f>H8*X9</f>
        <v>67</v>
      </c>
      <c r="L8" s="95"/>
      <c r="M8" s="97">
        <f t="shared" si="1"/>
        <v>1285</v>
      </c>
      <c r="N8" s="14"/>
      <c r="O8" s="14"/>
      <c r="P8" s="14"/>
      <c r="Q8" s="96">
        <f t="shared" si="0"/>
        <v>1285</v>
      </c>
      <c r="R8" s="78" t="s">
        <v>50</v>
      </c>
      <c r="U8" s="66" t="s">
        <v>42</v>
      </c>
      <c r="V8" s="67" t="s">
        <v>30</v>
      </c>
      <c r="W8" s="64" t="s">
        <v>45</v>
      </c>
      <c r="X8" s="64" t="s">
        <v>31</v>
      </c>
      <c r="Y8" s="68" t="s">
        <v>44</v>
      </c>
    </row>
    <row r="9" spans="1:25" s="20" customFormat="1" ht="34.5" customHeight="1" thickTop="1">
      <c r="A9" s="1"/>
      <c r="B9" s="1"/>
      <c r="C9" s="1"/>
      <c r="D9" s="1"/>
      <c r="E9" s="1"/>
      <c r="F9" s="23"/>
      <c r="G9" s="1"/>
      <c r="H9" s="24">
        <f>SUM(H3:H8)</f>
        <v>55</v>
      </c>
      <c r="I9" s="24">
        <f t="shared" ref="I9:Q9" si="2">SUM(I3:I8)</f>
        <v>39390</v>
      </c>
      <c r="J9" s="24">
        <f t="shared" si="2"/>
        <v>35297</v>
      </c>
      <c r="K9" s="24">
        <f t="shared" si="2"/>
        <v>2698</v>
      </c>
      <c r="L9" s="24">
        <f t="shared" si="2"/>
        <v>84</v>
      </c>
      <c r="M9" s="24">
        <f t="shared" si="2"/>
        <v>77469</v>
      </c>
      <c r="N9" s="24">
        <f t="shared" si="2"/>
        <v>1228</v>
      </c>
      <c r="O9" s="24">
        <f t="shared" si="2"/>
        <v>680</v>
      </c>
      <c r="P9" s="24">
        <f t="shared" si="2"/>
        <v>292</v>
      </c>
      <c r="Q9" s="24">
        <f t="shared" si="2"/>
        <v>75185</v>
      </c>
      <c r="R9" s="1"/>
      <c r="U9" s="37">
        <v>170</v>
      </c>
      <c r="V9" s="38">
        <v>681</v>
      </c>
      <c r="W9" s="38">
        <v>537</v>
      </c>
      <c r="X9" s="38">
        <v>67</v>
      </c>
      <c r="Y9" s="39">
        <f>SUM(V9:X9)</f>
        <v>1285</v>
      </c>
    </row>
    <row r="10" spans="1:25" s="20" customFormat="1" ht="34.5" customHeight="1">
      <c r="A10" s="1"/>
      <c r="B10" s="1"/>
      <c r="C10" s="1"/>
      <c r="D10" s="1"/>
      <c r="E10" s="1"/>
      <c r="F10" s="23"/>
      <c r="G10" s="1"/>
      <c r="H10" s="24"/>
      <c r="I10" s="1"/>
      <c r="J10" s="1"/>
      <c r="K10" s="1"/>
      <c r="L10" s="1"/>
      <c r="M10" s="24"/>
      <c r="N10" s="1"/>
      <c r="O10" s="1"/>
      <c r="P10" s="1"/>
      <c r="Q10" s="1"/>
      <c r="R10" s="1"/>
      <c r="U10" s="37">
        <v>180</v>
      </c>
      <c r="V10" s="38">
        <v>704</v>
      </c>
      <c r="W10" s="38">
        <v>537</v>
      </c>
      <c r="X10" s="38">
        <v>67</v>
      </c>
      <c r="Y10" s="39">
        <f>SUM(V10:X10)</f>
        <v>1308</v>
      </c>
    </row>
    <row r="11" spans="1:25" s="20" customFormat="1" ht="34.5" customHeight="1">
      <c r="A11" s="1"/>
      <c r="B11" s="1"/>
      <c r="C11" s="1"/>
      <c r="D11" s="1"/>
      <c r="E11" s="1"/>
      <c r="F11" s="23"/>
      <c r="G11" s="1"/>
      <c r="H11" s="24"/>
      <c r="I11" s="1"/>
      <c r="J11" s="1"/>
      <c r="K11" s="1"/>
      <c r="L11" s="1"/>
      <c r="M11" s="24"/>
      <c r="N11" s="1"/>
      <c r="O11" s="1"/>
      <c r="P11" s="1"/>
      <c r="Q11" s="1"/>
      <c r="R11" s="1"/>
      <c r="U11" s="37">
        <v>190</v>
      </c>
      <c r="V11" s="38">
        <v>726</v>
      </c>
      <c r="W11" s="38">
        <v>537</v>
      </c>
      <c r="X11" s="38">
        <v>67</v>
      </c>
      <c r="Y11" s="39">
        <f>SUM(V11:X11)</f>
        <v>1330</v>
      </c>
    </row>
    <row r="12" spans="1:25" s="20" customFormat="1" ht="34.5" customHeight="1">
      <c r="A12" s="1"/>
      <c r="B12" s="1"/>
      <c r="C12" s="1"/>
      <c r="D12" s="1"/>
      <c r="E12" s="1"/>
      <c r="F12" s="23"/>
      <c r="G12" s="1"/>
      <c r="H12" s="24"/>
      <c r="I12" s="1"/>
      <c r="J12" s="1"/>
      <c r="K12" s="1"/>
      <c r="L12" s="1"/>
      <c r="M12" s="24"/>
      <c r="N12" s="1"/>
      <c r="O12" s="1"/>
      <c r="P12" s="1"/>
      <c r="Q12" s="1"/>
      <c r="R12" s="1"/>
      <c r="U12" s="40">
        <v>245</v>
      </c>
      <c r="V12" s="41">
        <v>848</v>
      </c>
      <c r="W12" s="41">
        <v>618</v>
      </c>
      <c r="X12" s="41">
        <v>67</v>
      </c>
      <c r="Y12" s="42">
        <f>SUM(V12:X12)</f>
        <v>1533</v>
      </c>
    </row>
    <row r="13" spans="1:25" s="20" customFormat="1" ht="34.5" customHeight="1">
      <c r="A13" s="1"/>
      <c r="B13" s="1"/>
      <c r="C13" s="1"/>
      <c r="D13" s="1"/>
      <c r="E13" s="1"/>
      <c r="F13" s="23"/>
      <c r="G13" s="1"/>
      <c r="H13" s="24"/>
      <c r="I13" s="1"/>
      <c r="J13" s="1"/>
      <c r="K13" s="1"/>
      <c r="L13" s="1"/>
      <c r="M13" s="24"/>
      <c r="N13" s="1"/>
      <c r="O13" s="1"/>
      <c r="P13" s="1"/>
      <c r="Q13" s="1"/>
      <c r="R13" s="1"/>
    </row>
    <row r="14" spans="1:25" s="20" customFormat="1" ht="34.5" customHeight="1">
      <c r="A14" s="1"/>
      <c r="B14" s="1"/>
      <c r="C14" s="1"/>
      <c r="D14" s="1"/>
      <c r="E14" s="1"/>
      <c r="F14" s="23"/>
      <c r="G14" s="1"/>
      <c r="H14" s="24"/>
      <c r="I14" s="1"/>
      <c r="J14" s="1"/>
      <c r="K14" s="1"/>
      <c r="L14" s="1"/>
      <c r="M14" s="24"/>
      <c r="N14" s="1"/>
      <c r="O14" s="1"/>
      <c r="P14" s="1"/>
      <c r="Q14" s="1"/>
      <c r="R14" s="1"/>
      <c r="S14" s="1"/>
    </row>
    <row r="15" spans="1:25" s="20" customFormat="1" ht="34.5" customHeight="1">
      <c r="A15" s="1"/>
      <c r="B15" s="1"/>
      <c r="C15" s="1"/>
      <c r="D15" s="1"/>
      <c r="E15" s="1"/>
      <c r="F15" s="23"/>
      <c r="G15" s="1"/>
      <c r="H15" s="24"/>
      <c r="I15" s="1"/>
      <c r="J15" s="1"/>
      <c r="K15" s="1"/>
      <c r="L15" s="1"/>
      <c r="M15" s="24"/>
      <c r="N15" s="1"/>
      <c r="O15" s="1"/>
      <c r="P15" s="1"/>
      <c r="Q15" s="1"/>
      <c r="R15" s="1"/>
      <c r="S15" s="1"/>
    </row>
    <row r="16" spans="1:25" s="20" customFormat="1" ht="34.5" customHeight="1">
      <c r="A16" s="1"/>
      <c r="B16" s="1"/>
      <c r="C16" s="1"/>
      <c r="D16" s="1"/>
      <c r="E16" s="1"/>
      <c r="F16" s="23"/>
      <c r="G16" s="1"/>
      <c r="H16" s="24"/>
      <c r="I16" s="1"/>
      <c r="J16" s="1"/>
      <c r="K16" s="1"/>
      <c r="L16" s="1"/>
      <c r="M16" s="24"/>
      <c r="N16" s="1"/>
      <c r="O16" s="1"/>
      <c r="P16" s="1"/>
      <c r="Q16" s="1"/>
      <c r="R16" s="1"/>
      <c r="S16" s="1"/>
    </row>
    <row r="17" spans="1:25" s="20" customFormat="1" ht="34.5" customHeight="1">
      <c r="A17" s="1"/>
      <c r="B17" s="1"/>
      <c r="C17" s="1"/>
      <c r="D17" s="1"/>
      <c r="E17" s="1"/>
      <c r="F17" s="23"/>
      <c r="G17" s="1"/>
      <c r="H17" s="24"/>
      <c r="I17" s="1"/>
      <c r="J17" s="1"/>
      <c r="K17" s="1"/>
      <c r="L17" s="1"/>
      <c r="M17" s="24"/>
      <c r="N17" s="1"/>
      <c r="O17" s="1"/>
      <c r="P17" s="1"/>
      <c r="Q17" s="1"/>
      <c r="R17" s="1"/>
      <c r="S17" s="1"/>
    </row>
    <row r="18" spans="1:25" s="20" customFormat="1" ht="34.5" customHeight="1">
      <c r="A18" s="1"/>
      <c r="B18" s="1"/>
      <c r="C18" s="1"/>
      <c r="D18" s="1"/>
      <c r="E18" s="1"/>
      <c r="F18" s="23"/>
      <c r="G18" s="1"/>
      <c r="H18" s="24"/>
      <c r="I18" s="1"/>
      <c r="J18" s="1"/>
      <c r="K18" s="1"/>
      <c r="L18" s="1"/>
      <c r="M18" s="24"/>
      <c r="N18" s="1"/>
      <c r="O18" s="1"/>
      <c r="P18" s="1"/>
      <c r="Q18" s="1"/>
      <c r="R18" s="1"/>
      <c r="S18" s="1"/>
    </row>
    <row r="19" spans="1:25" s="20" customFormat="1" ht="60" customHeight="1">
      <c r="A19" s="1"/>
      <c r="B19" s="1"/>
      <c r="C19" s="1"/>
      <c r="D19" s="1"/>
      <c r="E19" s="1"/>
      <c r="F19" s="23"/>
      <c r="G19" s="1"/>
      <c r="H19" s="24"/>
      <c r="I19" s="1"/>
      <c r="J19" s="1"/>
      <c r="K19" s="1"/>
      <c r="L19" s="1"/>
      <c r="M19" s="24"/>
      <c r="N19" s="1"/>
      <c r="O19" s="1"/>
      <c r="P19" s="1"/>
      <c r="Q19" s="1"/>
      <c r="R19" s="1"/>
      <c r="S19" s="1"/>
    </row>
    <row r="20" spans="1:25" s="20" customFormat="1" ht="34.5" customHeight="1">
      <c r="A20" s="1"/>
      <c r="B20" s="1"/>
      <c r="C20" s="1"/>
      <c r="D20" s="1"/>
      <c r="E20" s="1"/>
      <c r="F20" s="23"/>
      <c r="G20" s="1"/>
      <c r="H20" s="24"/>
      <c r="I20" s="1"/>
      <c r="J20" s="1"/>
      <c r="K20" s="1"/>
      <c r="L20" s="1"/>
      <c r="M20" s="24"/>
      <c r="N20" s="1"/>
      <c r="O20" s="1"/>
      <c r="P20" s="1"/>
      <c r="Q20" s="1"/>
      <c r="R20" s="1"/>
      <c r="S20" s="1"/>
      <c r="U20" s="1"/>
      <c r="V20" s="1"/>
      <c r="W20" s="1"/>
      <c r="X20" s="1"/>
      <c r="Y20" s="1"/>
    </row>
  </sheetData>
  <mergeCells count="1">
    <mergeCell ref="A1:R1"/>
  </mergeCells>
  <phoneticPr fontId="18" type="noConversion"/>
  <pageMargins left="0.11811023622047245" right="0.11811023622047245" top="0.15748031496062992" bottom="0.35433070866141736" header="0.31496062992125984" footer="0.31496062992125984"/>
  <pageSetup paperSize="9" orientation="landscape" verticalDpi="0" r:id="rId1"/>
  <headerFooter>
    <oddFooter>第 &amp;P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T25"/>
  <sheetViews>
    <sheetView tabSelected="1" zoomScale="70" zoomScaleNormal="70" workbookViewId="0">
      <selection activeCell="Q13" sqref="Q13"/>
    </sheetView>
  </sheetViews>
  <sheetFormatPr defaultRowHeight="16.5" outlineLevelRow="2"/>
  <cols>
    <col min="1" max="2" width="7.25" style="1" customWidth="1"/>
    <col min="3" max="3" width="6.625" style="1" customWidth="1"/>
    <col min="4" max="4" width="6.75" style="1" customWidth="1"/>
    <col min="5" max="5" width="9.375" style="1" customWidth="1"/>
    <col min="6" max="6" width="5.75" style="23" customWidth="1"/>
    <col min="7" max="7" width="10.5" style="1" customWidth="1"/>
    <col min="8" max="8" width="5.125" style="24" customWidth="1"/>
    <col min="9" max="9" width="7" style="1" customWidth="1"/>
    <col min="10" max="12" width="8" style="1" customWidth="1"/>
    <col min="13" max="13" width="9.625" style="24" customWidth="1"/>
    <col min="14" max="15" width="8.125" style="1" customWidth="1"/>
    <col min="16" max="16" width="5.5" style="1" customWidth="1"/>
    <col min="17" max="17" width="9.75" style="1" customWidth="1"/>
    <col min="18" max="18" width="11" style="1" customWidth="1"/>
    <col min="19" max="19" width="11.75" style="1" customWidth="1"/>
    <col min="20" max="16384" width="9" style="1"/>
  </cols>
  <sheetData>
    <row r="1" spans="1:20" ht="28.5" customHeight="1">
      <c r="A1" s="98" t="s">
        <v>25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20" s="9" customFormat="1" ht="35.25" customHeight="1">
      <c r="A2" s="2" t="s">
        <v>0</v>
      </c>
      <c r="B2" s="3" t="s">
        <v>6</v>
      </c>
      <c r="C2" s="4" t="s">
        <v>1</v>
      </c>
      <c r="D2" s="2" t="s">
        <v>7</v>
      </c>
      <c r="E2" s="10" t="s">
        <v>8</v>
      </c>
      <c r="F2" s="15" t="s">
        <v>9</v>
      </c>
      <c r="G2" s="4" t="s">
        <v>10</v>
      </c>
      <c r="H2" s="44" t="s">
        <v>11</v>
      </c>
      <c r="I2" s="5" t="s">
        <v>12</v>
      </c>
      <c r="J2" s="6" t="s">
        <v>13</v>
      </c>
      <c r="K2" s="7" t="s">
        <v>14</v>
      </c>
      <c r="L2" s="93" t="s">
        <v>83</v>
      </c>
      <c r="M2" s="92" t="s">
        <v>15</v>
      </c>
      <c r="N2" s="5" t="s">
        <v>46</v>
      </c>
      <c r="O2" s="5" t="s">
        <v>47</v>
      </c>
      <c r="P2" s="5" t="s">
        <v>16</v>
      </c>
      <c r="Q2" s="5" t="s">
        <v>17</v>
      </c>
      <c r="R2" s="8" t="s">
        <v>18</v>
      </c>
    </row>
    <row r="3" spans="1:20" s="20" customFormat="1" ht="41.25" customHeight="1" outlineLevel="2">
      <c r="A3" s="1" t="s">
        <v>55</v>
      </c>
      <c r="B3" s="1" t="s">
        <v>56</v>
      </c>
      <c r="C3" s="79" t="s">
        <v>57</v>
      </c>
      <c r="D3" s="1" t="s">
        <v>2</v>
      </c>
      <c r="E3" s="1" t="s">
        <v>3</v>
      </c>
      <c r="F3" s="23">
        <v>190</v>
      </c>
      <c r="G3" s="1" t="s">
        <v>32</v>
      </c>
      <c r="H3" s="24">
        <v>21</v>
      </c>
      <c r="I3" s="1">
        <v>15246</v>
      </c>
      <c r="J3" s="1">
        <v>14091</v>
      </c>
      <c r="K3" s="1">
        <v>420</v>
      </c>
      <c r="L3" s="1"/>
      <c r="M3" s="24">
        <f>SUM(I3:K3)</f>
        <v>29757</v>
      </c>
      <c r="N3" s="1">
        <v>260</v>
      </c>
      <c r="O3" s="1">
        <v>212</v>
      </c>
      <c r="P3" s="1"/>
      <c r="Q3" s="1">
        <f>M3-N3-O3-P3</f>
        <v>29285</v>
      </c>
      <c r="R3" s="80" t="s">
        <v>58</v>
      </c>
      <c r="S3" s="57"/>
      <c r="T3" s="57"/>
    </row>
    <row r="4" spans="1:20" s="20" customFormat="1" ht="41.25" customHeight="1" outlineLevel="1">
      <c r="A4" s="1"/>
      <c r="B4" s="85" t="s">
        <v>76</v>
      </c>
      <c r="C4" s="86"/>
      <c r="D4" s="87"/>
      <c r="E4" s="87"/>
      <c r="F4" s="88"/>
      <c r="G4" s="87"/>
      <c r="H4" s="89">
        <f t="shared" ref="H4:Q4" si="0">SUBTOTAL(9,H3:H3)</f>
        <v>21</v>
      </c>
      <c r="I4" s="87">
        <f t="shared" si="0"/>
        <v>15246</v>
      </c>
      <c r="J4" s="87">
        <f t="shared" si="0"/>
        <v>14091</v>
      </c>
      <c r="K4" s="87">
        <f t="shared" si="0"/>
        <v>420</v>
      </c>
      <c r="L4" s="87"/>
      <c r="M4" s="89">
        <f t="shared" si="0"/>
        <v>29757</v>
      </c>
      <c r="N4" s="87">
        <f t="shared" si="0"/>
        <v>260</v>
      </c>
      <c r="O4" s="87">
        <f t="shared" si="0"/>
        <v>212</v>
      </c>
      <c r="P4" s="87">
        <f t="shared" si="0"/>
        <v>0</v>
      </c>
      <c r="Q4" s="87">
        <f t="shared" si="0"/>
        <v>29285</v>
      </c>
      <c r="R4" s="90"/>
      <c r="S4" s="57"/>
      <c r="T4" s="57"/>
    </row>
    <row r="5" spans="1:20" s="20" customFormat="1" ht="41.25" customHeight="1" outlineLevel="2">
      <c r="A5" s="1" t="s">
        <v>59</v>
      </c>
      <c r="B5" s="1" t="s">
        <v>5</v>
      </c>
      <c r="C5" s="79" t="s">
        <v>60</v>
      </c>
      <c r="D5" s="1" t="s">
        <v>2</v>
      </c>
      <c r="E5" s="1" t="s">
        <v>3</v>
      </c>
      <c r="F5" s="23" t="s">
        <v>4</v>
      </c>
      <c r="G5" s="1" t="s">
        <v>32</v>
      </c>
      <c r="H5" s="24">
        <v>21</v>
      </c>
      <c r="I5" s="1">
        <v>15246</v>
      </c>
      <c r="J5" s="1">
        <v>14091</v>
      </c>
      <c r="K5" s="1">
        <v>1407</v>
      </c>
      <c r="L5" s="1"/>
      <c r="M5" s="24">
        <f>SUM(I5:K5)</f>
        <v>30744</v>
      </c>
      <c r="N5" s="1">
        <v>573</v>
      </c>
      <c r="O5" s="1">
        <v>468</v>
      </c>
      <c r="P5" s="1"/>
      <c r="Q5" s="1">
        <f>M5-N5-O5-P5</f>
        <v>29703</v>
      </c>
      <c r="R5" s="80" t="s">
        <v>61</v>
      </c>
    </row>
    <row r="6" spans="1:20" s="20" customFormat="1" ht="41.25" customHeight="1" outlineLevel="1">
      <c r="A6" s="1"/>
      <c r="B6" s="85" t="s">
        <v>77</v>
      </c>
      <c r="C6" s="86"/>
      <c r="D6" s="87"/>
      <c r="E6" s="87"/>
      <c r="F6" s="88"/>
      <c r="G6" s="87"/>
      <c r="H6" s="89">
        <f t="shared" ref="H6:Q6" si="1">SUBTOTAL(9,H5:H5)</f>
        <v>21</v>
      </c>
      <c r="I6" s="87">
        <f t="shared" si="1"/>
        <v>15246</v>
      </c>
      <c r="J6" s="87">
        <f t="shared" si="1"/>
        <v>14091</v>
      </c>
      <c r="K6" s="87">
        <f t="shared" si="1"/>
        <v>1407</v>
      </c>
      <c r="L6" s="87"/>
      <c r="M6" s="89">
        <f t="shared" si="1"/>
        <v>30744</v>
      </c>
      <c r="N6" s="87">
        <f t="shared" si="1"/>
        <v>573</v>
      </c>
      <c r="O6" s="87">
        <f t="shared" si="1"/>
        <v>468</v>
      </c>
      <c r="P6" s="87">
        <f t="shared" si="1"/>
        <v>0</v>
      </c>
      <c r="Q6" s="87">
        <f t="shared" si="1"/>
        <v>29703</v>
      </c>
      <c r="R6" s="90"/>
    </row>
    <row r="7" spans="1:20" s="20" customFormat="1" ht="41.25" customHeight="1" outlineLevel="2">
      <c r="A7" s="1" t="s">
        <v>68</v>
      </c>
      <c r="B7" s="1" t="s">
        <v>69</v>
      </c>
      <c r="C7" s="79" t="s">
        <v>70</v>
      </c>
      <c r="D7" s="1" t="s">
        <v>2</v>
      </c>
      <c r="E7" s="1" t="s">
        <v>3</v>
      </c>
      <c r="F7" s="23">
        <v>190</v>
      </c>
      <c r="G7" s="1" t="s">
        <v>66</v>
      </c>
      <c r="H7" s="24">
        <v>1</v>
      </c>
      <c r="I7" s="1">
        <v>726</v>
      </c>
      <c r="J7" s="1">
        <v>671</v>
      </c>
      <c r="K7" s="1">
        <v>67</v>
      </c>
      <c r="L7" s="1">
        <v>84</v>
      </c>
      <c r="M7" s="24">
        <f>SUM(I7:L7)</f>
        <v>1548</v>
      </c>
      <c r="N7" s="1">
        <v>106</v>
      </c>
      <c r="O7" s="1"/>
      <c r="P7" s="1"/>
      <c r="Q7" s="1">
        <f>M7-N7-O7-P7</f>
        <v>1442</v>
      </c>
      <c r="R7" s="80" t="s">
        <v>71</v>
      </c>
    </row>
    <row r="8" spans="1:20" s="20" customFormat="1" ht="41.25" customHeight="1" outlineLevel="1">
      <c r="A8" s="1"/>
      <c r="B8" s="85" t="s">
        <v>78</v>
      </c>
      <c r="C8" s="86"/>
      <c r="D8" s="87"/>
      <c r="E8" s="87"/>
      <c r="F8" s="88"/>
      <c r="G8" s="87"/>
      <c r="H8" s="89">
        <f t="shared" ref="H8:Q8" si="2">SUBTOTAL(9,H7:H7)</f>
        <v>1</v>
      </c>
      <c r="I8" s="87">
        <f t="shared" si="2"/>
        <v>726</v>
      </c>
      <c r="J8" s="87">
        <f t="shared" si="2"/>
        <v>671</v>
      </c>
      <c r="K8" s="87">
        <f t="shared" si="2"/>
        <v>67</v>
      </c>
      <c r="L8" s="87">
        <f>SUBTOTAL(9,L7:L7)</f>
        <v>84</v>
      </c>
      <c r="M8" s="89">
        <f t="shared" si="2"/>
        <v>1548</v>
      </c>
      <c r="N8" s="87">
        <f t="shared" si="2"/>
        <v>106</v>
      </c>
      <c r="O8" s="87">
        <f t="shared" si="2"/>
        <v>0</v>
      </c>
      <c r="P8" s="87">
        <f t="shared" si="2"/>
        <v>0</v>
      </c>
      <c r="Q8" s="87">
        <f t="shared" si="2"/>
        <v>1442</v>
      </c>
      <c r="R8" s="90"/>
    </row>
    <row r="9" spans="1:20" s="20" customFormat="1" ht="41.25" customHeight="1" outlineLevel="2">
      <c r="A9" s="1" t="s">
        <v>62</v>
      </c>
      <c r="B9" s="1" t="s">
        <v>63</v>
      </c>
      <c r="C9" s="79" t="s">
        <v>64</v>
      </c>
      <c r="D9" s="1" t="s">
        <v>2</v>
      </c>
      <c r="E9" s="1" t="s">
        <v>65</v>
      </c>
      <c r="F9" s="23">
        <v>170</v>
      </c>
      <c r="G9" s="1" t="s">
        <v>66</v>
      </c>
      <c r="H9" s="24">
        <v>1</v>
      </c>
      <c r="I9" s="1">
        <v>681</v>
      </c>
      <c r="J9" s="1">
        <v>537</v>
      </c>
      <c r="K9" s="1">
        <v>67</v>
      </c>
      <c r="L9" s="1"/>
      <c r="M9" s="24">
        <f>SUM(I9:K9)</f>
        <v>1285</v>
      </c>
      <c r="N9" s="1">
        <v>289</v>
      </c>
      <c r="O9" s="1"/>
      <c r="P9" s="1"/>
      <c r="Q9" s="1">
        <f>M9-N9-O9-P9</f>
        <v>996</v>
      </c>
      <c r="R9" s="80" t="s">
        <v>67</v>
      </c>
    </row>
    <row r="10" spans="1:20" s="20" customFormat="1" ht="41.25" customHeight="1" outlineLevel="2">
      <c r="A10" s="1" t="s">
        <v>62</v>
      </c>
      <c r="B10" s="1" t="s">
        <v>63</v>
      </c>
      <c r="C10" s="79" t="s">
        <v>64</v>
      </c>
      <c r="D10" s="1" t="s">
        <v>2</v>
      </c>
      <c r="E10" s="1" t="s">
        <v>65</v>
      </c>
      <c r="F10" s="23">
        <v>170</v>
      </c>
      <c r="G10" s="1" t="s">
        <v>72</v>
      </c>
      <c r="H10" s="24">
        <v>10</v>
      </c>
      <c r="I10" s="1">
        <v>6810</v>
      </c>
      <c r="J10" s="1">
        <v>5370</v>
      </c>
      <c r="K10" s="1">
        <v>670</v>
      </c>
      <c r="L10" s="1"/>
      <c r="M10" s="24">
        <f>SUM(I10:K10)</f>
        <v>12850</v>
      </c>
      <c r="N10" s="1"/>
      <c r="O10" s="1"/>
      <c r="P10" s="1">
        <v>292</v>
      </c>
      <c r="Q10" s="1">
        <f>M10-N10-O10-P10</f>
        <v>12558</v>
      </c>
      <c r="R10" s="80" t="s">
        <v>73</v>
      </c>
    </row>
    <row r="11" spans="1:20" s="20" customFormat="1" ht="41.25" customHeight="1" outlineLevel="2">
      <c r="A11" s="1" t="s">
        <v>74</v>
      </c>
      <c r="B11" s="1" t="s">
        <v>63</v>
      </c>
      <c r="C11" s="79" t="s">
        <v>75</v>
      </c>
      <c r="D11" s="1" t="s">
        <v>2</v>
      </c>
      <c r="E11" s="1" t="s">
        <v>65</v>
      </c>
      <c r="F11" s="23">
        <v>170</v>
      </c>
      <c r="G11" s="69">
        <v>41606</v>
      </c>
      <c r="H11" s="24">
        <v>1</v>
      </c>
      <c r="I11" s="1">
        <v>681</v>
      </c>
      <c r="J11" s="1">
        <v>537</v>
      </c>
      <c r="K11" s="1">
        <v>67</v>
      </c>
      <c r="L11" s="1"/>
      <c r="M11" s="24">
        <f>SUM(I11:K11)</f>
        <v>1285</v>
      </c>
      <c r="N11" s="1"/>
      <c r="O11" s="1"/>
      <c r="P11" s="1"/>
      <c r="Q11" s="1">
        <f>M11-N11-O11-P11</f>
        <v>1285</v>
      </c>
      <c r="R11" s="80" t="s">
        <v>67</v>
      </c>
    </row>
    <row r="12" spans="1:20" s="20" customFormat="1" ht="41.25" customHeight="1" outlineLevel="1">
      <c r="A12" s="1"/>
      <c r="B12" s="85" t="s">
        <v>79</v>
      </c>
      <c r="C12" s="86"/>
      <c r="D12" s="87"/>
      <c r="E12" s="87"/>
      <c r="F12" s="88"/>
      <c r="G12" s="91"/>
      <c r="H12" s="89">
        <f t="shared" ref="H12:Q12" si="3">SUBTOTAL(9,H9:H11)</f>
        <v>12</v>
      </c>
      <c r="I12" s="87">
        <f t="shared" si="3"/>
        <v>8172</v>
      </c>
      <c r="J12" s="87">
        <f t="shared" si="3"/>
        <v>6444</v>
      </c>
      <c r="K12" s="87">
        <f t="shared" si="3"/>
        <v>804</v>
      </c>
      <c r="L12" s="87"/>
      <c r="M12" s="89">
        <f t="shared" si="3"/>
        <v>15420</v>
      </c>
      <c r="N12" s="87">
        <f t="shared" si="3"/>
        <v>289</v>
      </c>
      <c r="O12" s="87">
        <f t="shared" si="3"/>
        <v>0</v>
      </c>
      <c r="P12" s="87">
        <f t="shared" si="3"/>
        <v>292</v>
      </c>
      <c r="Q12" s="87">
        <f t="shared" si="3"/>
        <v>14839</v>
      </c>
      <c r="R12" s="90"/>
    </row>
    <row r="13" spans="1:20" s="20" customFormat="1" ht="34.5" customHeight="1">
      <c r="A13" s="1"/>
      <c r="B13" s="81" t="s">
        <v>80</v>
      </c>
      <c r="C13" s="79"/>
      <c r="D13" s="1"/>
      <c r="E13" s="1"/>
      <c r="F13" s="23"/>
      <c r="G13" s="69"/>
      <c r="H13" s="24">
        <f t="shared" ref="H13:Q13" si="4">SUBTOTAL(9,H3:H11)</f>
        <v>55</v>
      </c>
      <c r="I13" s="1">
        <f t="shared" si="4"/>
        <v>39390</v>
      </c>
      <c r="J13" s="1">
        <f t="shared" si="4"/>
        <v>35297</v>
      </c>
      <c r="K13" s="1">
        <f t="shared" si="4"/>
        <v>2698</v>
      </c>
      <c r="L13" s="1">
        <f>SUBTOTAL(9,L3:L11)</f>
        <v>84</v>
      </c>
      <c r="M13" s="24">
        <f t="shared" si="4"/>
        <v>77469</v>
      </c>
      <c r="N13" s="1">
        <f t="shared" si="4"/>
        <v>1228</v>
      </c>
      <c r="O13" s="1">
        <f t="shared" si="4"/>
        <v>680</v>
      </c>
      <c r="P13" s="1">
        <f t="shared" si="4"/>
        <v>292</v>
      </c>
      <c r="Q13" s="1">
        <f t="shared" si="4"/>
        <v>75269</v>
      </c>
      <c r="R13" s="80"/>
    </row>
    <row r="14" spans="1:20" s="84" customFormat="1" ht="32.25" customHeight="1">
      <c r="A14" s="82" t="s">
        <v>81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</row>
    <row r="15" spans="1:20" customFormat="1">
      <c r="G15" s="99" t="s">
        <v>82</v>
      </c>
      <c r="H15" s="99"/>
      <c r="I15" s="99"/>
    </row>
    <row r="16" spans="1:20" s="20" customFormat="1" ht="34.5" customHeight="1">
      <c r="A16" s="1"/>
      <c r="B16" s="1"/>
      <c r="C16" s="1"/>
      <c r="D16" s="1"/>
      <c r="E16" s="1"/>
      <c r="F16" s="23"/>
      <c r="G16" s="1"/>
      <c r="H16" s="24"/>
      <c r="I16" s="1"/>
      <c r="J16" s="1"/>
      <c r="K16" s="1"/>
      <c r="L16" s="1"/>
      <c r="M16" s="24"/>
      <c r="N16" s="1"/>
      <c r="O16" s="1"/>
      <c r="P16" s="1"/>
      <c r="Q16" s="1"/>
      <c r="R16" s="1"/>
    </row>
    <row r="17" spans="1:19" s="20" customFormat="1" ht="34.5" customHeight="1">
      <c r="A17" s="1"/>
      <c r="B17" s="1"/>
      <c r="C17" s="1"/>
      <c r="D17" s="1"/>
      <c r="E17" s="1"/>
      <c r="F17" s="23"/>
      <c r="G17" s="1"/>
      <c r="H17" s="24"/>
      <c r="I17" s="1"/>
      <c r="J17" s="1"/>
      <c r="K17" s="1"/>
      <c r="L17" s="1"/>
      <c r="M17" s="24"/>
      <c r="N17" s="1"/>
      <c r="O17" s="1"/>
      <c r="P17" s="1"/>
      <c r="Q17" s="1"/>
      <c r="R17" s="1"/>
    </row>
    <row r="18" spans="1:19" s="20" customFormat="1" ht="34.5" customHeight="1">
      <c r="A18" s="1"/>
      <c r="B18" s="1"/>
      <c r="C18" s="1"/>
      <c r="D18" s="1"/>
      <c r="E18" s="1"/>
      <c r="F18" s="23"/>
      <c r="G18" s="1"/>
      <c r="H18" s="24"/>
      <c r="I18" s="1"/>
      <c r="J18" s="1"/>
      <c r="K18" s="1"/>
      <c r="L18" s="1"/>
      <c r="M18" s="24"/>
      <c r="N18" s="1"/>
      <c r="O18" s="1"/>
      <c r="P18" s="1"/>
      <c r="Q18" s="1"/>
      <c r="R18" s="1"/>
    </row>
    <row r="19" spans="1:19" s="20" customFormat="1" ht="34.5" customHeight="1">
      <c r="A19" s="1"/>
      <c r="B19" s="1"/>
      <c r="C19" s="1"/>
      <c r="D19" s="1"/>
      <c r="E19" s="1"/>
      <c r="F19" s="23"/>
      <c r="G19" s="1"/>
      <c r="H19" s="24"/>
      <c r="I19" s="1"/>
      <c r="J19" s="1"/>
      <c r="K19" s="1"/>
      <c r="L19" s="1"/>
      <c r="M19" s="24"/>
      <c r="N19" s="1"/>
      <c r="O19" s="1"/>
      <c r="P19" s="1"/>
      <c r="Q19" s="1"/>
      <c r="R19" s="1"/>
      <c r="S19" s="1"/>
    </row>
    <row r="20" spans="1:19" s="20" customFormat="1" ht="34.5" customHeight="1">
      <c r="A20" s="1"/>
      <c r="B20" s="1"/>
      <c r="C20" s="1"/>
      <c r="D20" s="1"/>
      <c r="E20" s="1"/>
      <c r="F20" s="23"/>
      <c r="G20" s="1"/>
      <c r="H20" s="24"/>
      <c r="I20" s="1"/>
      <c r="J20" s="1"/>
      <c r="K20" s="1"/>
      <c r="L20" s="1"/>
      <c r="M20" s="24"/>
      <c r="N20" s="1"/>
      <c r="O20" s="1"/>
      <c r="P20" s="1"/>
      <c r="Q20" s="1"/>
      <c r="R20" s="1"/>
      <c r="S20" s="1"/>
    </row>
    <row r="21" spans="1:19" s="20" customFormat="1" ht="34.5" customHeight="1">
      <c r="A21" s="1"/>
      <c r="B21" s="1"/>
      <c r="C21" s="1"/>
      <c r="D21" s="1"/>
      <c r="E21" s="1"/>
      <c r="F21" s="23"/>
      <c r="G21" s="1"/>
      <c r="H21" s="24"/>
      <c r="I21" s="1"/>
      <c r="J21" s="1"/>
      <c r="K21" s="1"/>
      <c r="L21" s="1"/>
      <c r="M21" s="24"/>
      <c r="N21" s="1"/>
      <c r="O21" s="1"/>
      <c r="P21" s="1"/>
      <c r="Q21" s="1"/>
      <c r="R21" s="1"/>
      <c r="S21" s="1"/>
    </row>
    <row r="22" spans="1:19" s="20" customFormat="1" ht="34.5" customHeight="1">
      <c r="A22" s="1"/>
      <c r="B22" s="1"/>
      <c r="C22" s="1"/>
      <c r="D22" s="1"/>
      <c r="E22" s="1"/>
      <c r="F22" s="23"/>
      <c r="G22" s="1"/>
      <c r="H22" s="24"/>
      <c r="I22" s="1"/>
      <c r="J22" s="1"/>
      <c r="K22" s="1"/>
      <c r="L22" s="1"/>
      <c r="M22" s="24"/>
      <c r="N22" s="1"/>
      <c r="O22" s="1"/>
      <c r="P22" s="1"/>
      <c r="Q22" s="1"/>
      <c r="R22" s="1"/>
      <c r="S22" s="1"/>
    </row>
    <row r="23" spans="1:19" s="20" customFormat="1" ht="34.5" customHeight="1">
      <c r="A23" s="1"/>
      <c r="B23" s="1"/>
      <c r="C23" s="1"/>
      <c r="D23" s="1"/>
      <c r="E23" s="1"/>
      <c r="F23" s="23"/>
      <c r="G23" s="1"/>
      <c r="H23" s="24"/>
      <c r="I23" s="1"/>
      <c r="J23" s="1"/>
      <c r="K23" s="1"/>
      <c r="L23" s="1"/>
      <c r="M23" s="24"/>
      <c r="N23" s="1"/>
      <c r="O23" s="1"/>
      <c r="P23" s="1"/>
      <c r="Q23" s="1"/>
      <c r="R23" s="1"/>
      <c r="S23" s="1"/>
    </row>
    <row r="24" spans="1:19" s="20" customFormat="1" ht="60" customHeight="1">
      <c r="A24" s="1"/>
      <c r="B24" s="1"/>
      <c r="C24" s="1"/>
      <c r="D24" s="1"/>
      <c r="E24" s="1"/>
      <c r="F24" s="23"/>
      <c r="G24" s="1"/>
      <c r="H24" s="24"/>
      <c r="I24" s="1"/>
      <c r="J24" s="1"/>
      <c r="K24" s="1"/>
      <c r="L24" s="1"/>
      <c r="M24" s="24"/>
      <c r="N24" s="1"/>
      <c r="O24" s="1"/>
      <c r="P24" s="1"/>
      <c r="Q24" s="1"/>
      <c r="R24" s="1"/>
      <c r="S24" s="1"/>
    </row>
    <row r="25" spans="1:19" s="20" customFormat="1" ht="34.5" customHeight="1">
      <c r="A25" s="1"/>
      <c r="B25" s="1"/>
      <c r="C25" s="1"/>
      <c r="D25" s="1"/>
      <c r="E25" s="1"/>
      <c r="F25" s="23"/>
      <c r="G25" s="1"/>
      <c r="H25" s="24"/>
      <c r="I25" s="1"/>
      <c r="J25" s="1"/>
      <c r="K25" s="1"/>
      <c r="L25" s="1"/>
      <c r="M25" s="24"/>
      <c r="N25" s="1"/>
      <c r="O25" s="1"/>
      <c r="P25" s="1"/>
      <c r="Q25" s="1"/>
      <c r="R25" s="1"/>
      <c r="S25" s="1"/>
    </row>
  </sheetData>
  <sortState ref="A3:Q8">
    <sortCondition ref="B3"/>
  </sortState>
  <mergeCells count="2">
    <mergeCell ref="A1:R1"/>
    <mergeCell ref="G15:I15"/>
  </mergeCells>
  <phoneticPr fontId="18" type="noConversion"/>
  <pageMargins left="7.874015748031496E-2" right="7.874015748031496E-2" top="0.11811023622047245" bottom="0.11811023622047245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Sheet1</vt:lpstr>
      <vt:lpstr>Sheet1 (2)</vt:lpstr>
      <vt:lpstr>Sheet1!Print_Titles</vt:lpstr>
      <vt:lpstr>'Sheet1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Valued Acer Customer</cp:lastModifiedBy>
  <cp:lastPrinted>2013-12-06T00:46:43Z</cp:lastPrinted>
  <dcterms:created xsi:type="dcterms:W3CDTF">2013-06-25T01:13:31Z</dcterms:created>
  <dcterms:modified xsi:type="dcterms:W3CDTF">2013-12-06T01:19:34Z</dcterms:modified>
</cp:coreProperties>
</file>