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40" windowHeight="7875"/>
  </bookViews>
  <sheets>
    <sheet name="12.23" sheetId="1" r:id="rId1"/>
  </sheets>
  <definedNames>
    <definedName name="_xlnm.Print_Titles" localSheetId="0">'12.23'!$1:$2</definedName>
  </definedNames>
  <calcPr calcId="125725"/>
</workbook>
</file>

<file path=xl/calcChain.xml><?xml version="1.0" encoding="utf-8"?>
<calcChain xmlns="http://schemas.openxmlformats.org/spreadsheetml/2006/main">
  <c r="Q26" i="1"/>
  <c r="P26"/>
  <c r="O26"/>
  <c r="N26"/>
  <c r="M26"/>
  <c r="H26"/>
  <c r="K25"/>
  <c r="J25"/>
  <c r="I25"/>
  <c r="L25" s="1"/>
  <c r="Q24"/>
  <c r="P24"/>
  <c r="O24"/>
  <c r="N24"/>
  <c r="M24"/>
  <c r="H24"/>
  <c r="K23"/>
  <c r="J23"/>
  <c r="L23" s="1"/>
  <c r="R23" s="1"/>
  <c r="I23"/>
  <c r="K22"/>
  <c r="J22"/>
  <c r="I22"/>
  <c r="L22" s="1"/>
  <c r="R22" s="1"/>
  <c r="K21"/>
  <c r="J21"/>
  <c r="L21" s="1"/>
  <c r="I21"/>
  <c r="Q20"/>
  <c r="P20"/>
  <c r="O20"/>
  <c r="N20"/>
  <c r="M20"/>
  <c r="H20"/>
  <c r="Z19"/>
  <c r="K19"/>
  <c r="J19"/>
  <c r="L19" s="1"/>
  <c r="I19"/>
  <c r="Q18"/>
  <c r="P18"/>
  <c r="O18"/>
  <c r="N18"/>
  <c r="M18"/>
  <c r="H18"/>
  <c r="Z17"/>
  <c r="K17"/>
  <c r="J17"/>
  <c r="L17" s="1"/>
  <c r="I17"/>
  <c r="Q16"/>
  <c r="P16"/>
  <c r="O16"/>
  <c r="N16"/>
  <c r="M16"/>
  <c r="H16"/>
  <c r="Z15"/>
  <c r="K15"/>
  <c r="J15"/>
  <c r="L15" s="1"/>
  <c r="I15"/>
  <c r="Q14"/>
  <c r="P14"/>
  <c r="O14"/>
  <c r="N14"/>
  <c r="M14"/>
  <c r="H14"/>
  <c r="Z13"/>
  <c r="K13"/>
  <c r="J13"/>
  <c r="L13" s="1"/>
  <c r="I13"/>
  <c r="Q12"/>
  <c r="P12"/>
  <c r="O12"/>
  <c r="N12"/>
  <c r="M12"/>
  <c r="H12"/>
  <c r="K11"/>
  <c r="J11"/>
  <c r="I11"/>
  <c r="L11" s="1"/>
  <c r="R11" s="1"/>
  <c r="K10"/>
  <c r="J10"/>
  <c r="L10" s="1"/>
  <c r="R10" s="1"/>
  <c r="I10"/>
  <c r="Z9"/>
  <c r="K9"/>
  <c r="J9"/>
  <c r="L9" s="1"/>
  <c r="I9"/>
  <c r="Q8"/>
  <c r="P8"/>
  <c r="O8"/>
  <c r="N8"/>
  <c r="M8"/>
  <c r="H8"/>
  <c r="Z7"/>
  <c r="K7"/>
  <c r="J7"/>
  <c r="L7" s="1"/>
  <c r="I7"/>
  <c r="Q6"/>
  <c r="P6"/>
  <c r="O6"/>
  <c r="N6"/>
  <c r="M6"/>
  <c r="H6"/>
  <c r="Z5"/>
  <c r="J5"/>
  <c r="I5"/>
  <c r="L5" s="1"/>
  <c r="Q4"/>
  <c r="Q27" s="1"/>
  <c r="P4"/>
  <c r="P27" s="1"/>
  <c r="O4"/>
  <c r="O27" s="1"/>
  <c r="N4"/>
  <c r="N27" s="1"/>
  <c r="M4"/>
  <c r="M27" s="1"/>
  <c r="H4"/>
  <c r="H27" s="1"/>
  <c r="Z3"/>
  <c r="K3"/>
  <c r="J3"/>
  <c r="I3"/>
  <c r="L3" s="1"/>
  <c r="L4" l="1"/>
  <c r="L27" s="1"/>
  <c r="R3"/>
  <c r="R5"/>
  <c r="R6" s="1"/>
  <c r="L6"/>
  <c r="R7"/>
  <c r="R8" s="1"/>
  <c r="L8"/>
  <c r="R9"/>
  <c r="R12" s="1"/>
  <c r="L12"/>
  <c r="R13"/>
  <c r="R14" s="1"/>
  <c r="L14"/>
  <c r="R15"/>
  <c r="R16" s="1"/>
  <c r="L16"/>
  <c r="R17"/>
  <c r="R18" s="1"/>
  <c r="L18"/>
  <c r="R19"/>
  <c r="R20" s="1"/>
  <c r="L20"/>
  <c r="L24"/>
  <c r="R21"/>
  <c r="R24" s="1"/>
  <c r="L26"/>
  <c r="R25"/>
  <c r="R26" s="1"/>
  <c r="R4" l="1"/>
  <c r="R27" s="1"/>
</calcChain>
</file>

<file path=xl/sharedStrings.xml><?xml version="1.0" encoding="utf-8"?>
<sst xmlns="http://schemas.openxmlformats.org/spreadsheetml/2006/main" count="143" uniqueCount="87">
  <si>
    <t>台南市北區文元國小102年12月份日薪代課教師日數費用明細表</t>
    <phoneticPr fontId="4" type="noConversion"/>
  </si>
  <si>
    <t>請假人</t>
  </si>
  <si>
    <t>代課人</t>
    <phoneticPr fontId="4" type="noConversion"/>
  </si>
  <si>
    <t>假別</t>
  </si>
  <si>
    <t>學歷</t>
    <phoneticPr fontId="4" type="noConversion"/>
  </si>
  <si>
    <t>教師資格</t>
    <phoneticPr fontId="4" type="noConversion"/>
  </si>
  <si>
    <t>薪額</t>
    <phoneticPr fontId="4" type="noConversion"/>
  </si>
  <si>
    <t>代課起迄</t>
    <phoneticPr fontId="4" type="noConversion"/>
  </si>
  <si>
    <t>合計天數</t>
    <phoneticPr fontId="4" type="noConversion"/>
  </si>
  <si>
    <t>日額(元)</t>
    <phoneticPr fontId="4" type="noConversion"/>
  </si>
  <si>
    <t>學術研究費1日(元)</t>
    <phoneticPr fontId="4" type="noConversion"/>
  </si>
  <si>
    <t>導師費1日(元)</t>
    <phoneticPr fontId="4" type="noConversion"/>
  </si>
  <si>
    <t>應領金額</t>
    <phoneticPr fontId="4" type="noConversion"/>
  </si>
  <si>
    <t>11月勞保代扣</t>
    <phoneticPr fontId="4" type="noConversion"/>
  </si>
  <si>
    <t>11月健保代扣</t>
    <phoneticPr fontId="4" type="noConversion"/>
  </si>
  <si>
    <t>12月勞保代扣</t>
    <phoneticPr fontId="4" type="noConversion"/>
  </si>
  <si>
    <t>12月健保代扣</t>
    <phoneticPr fontId="4" type="noConversion"/>
  </si>
  <si>
    <t>補充保費</t>
    <phoneticPr fontId="4" type="noConversion"/>
  </si>
  <si>
    <t>實領金額</t>
    <phoneticPr fontId="4" type="noConversion"/>
  </si>
  <si>
    <t>備註</t>
    <phoneticPr fontId="4" type="noConversion"/>
  </si>
  <si>
    <t>月31天</t>
  </si>
  <si>
    <t>學術研究費31天</t>
    <phoneticPr fontId="4" type="noConversion"/>
  </si>
  <si>
    <t>導師費(31天)</t>
  </si>
  <si>
    <t>合計</t>
    <phoneticPr fontId="4" type="noConversion"/>
  </si>
  <si>
    <t>蔡金秀</t>
    <phoneticPr fontId="3" type="noConversion"/>
  </si>
  <si>
    <t>王莉菁</t>
    <phoneticPr fontId="3" type="noConversion"/>
  </si>
  <si>
    <t>產前假</t>
    <phoneticPr fontId="3" type="noConversion"/>
  </si>
  <si>
    <t>大學畢</t>
  </si>
  <si>
    <t>有教師證</t>
  </si>
  <si>
    <t>12/17、12/30</t>
    <phoneticPr fontId="3" type="noConversion"/>
  </si>
  <si>
    <t>導師費及學術研究費各2日</t>
  </si>
  <si>
    <t>王莉菁 合計</t>
  </si>
  <si>
    <t>資源班</t>
    <phoneticPr fontId="3" type="noConversion"/>
  </si>
  <si>
    <t>吳憶婷</t>
    <phoneticPr fontId="3" type="noConversion"/>
  </si>
  <si>
    <t>控管</t>
    <phoneticPr fontId="3" type="noConversion"/>
  </si>
  <si>
    <t>12/1~12/31(12/19事假)</t>
    <phoneticPr fontId="3" type="noConversion"/>
  </si>
  <si>
    <t>特教津貼及學術研究費各21日</t>
    <phoneticPr fontId="4" type="noConversion"/>
  </si>
  <si>
    <t>吳憶婷 合計</t>
  </si>
  <si>
    <t>郭杏緣</t>
    <phoneticPr fontId="3" type="noConversion"/>
  </si>
  <si>
    <t>呂如平</t>
  </si>
  <si>
    <t>留職停薪</t>
    <phoneticPr fontId="4" type="noConversion"/>
  </si>
  <si>
    <t>190</t>
  </si>
  <si>
    <t>12/1~12/31</t>
    <phoneticPr fontId="3" type="noConversion"/>
  </si>
  <si>
    <t>導師費及學術研究費各22日</t>
    <phoneticPr fontId="3" type="noConversion"/>
  </si>
  <si>
    <t>呂如平 合計</t>
  </si>
  <si>
    <t>盧思玲</t>
    <phoneticPr fontId="3" type="noConversion"/>
  </si>
  <si>
    <t>林小萍</t>
    <phoneticPr fontId="3" type="noConversion"/>
  </si>
  <si>
    <t>公假</t>
    <phoneticPr fontId="3" type="noConversion"/>
  </si>
  <si>
    <t>12/19、12/20</t>
    <phoneticPr fontId="3" type="noConversion"/>
  </si>
  <si>
    <t>張鳳敏</t>
    <phoneticPr fontId="3" type="noConversion"/>
  </si>
  <si>
    <t>喪假</t>
    <phoneticPr fontId="3" type="noConversion"/>
  </si>
  <si>
    <t>12/12、12/13</t>
    <phoneticPr fontId="3" type="noConversion"/>
  </si>
  <si>
    <t>12/26、12/27</t>
    <phoneticPr fontId="3" type="noConversion"/>
  </si>
  <si>
    <t>學術研究費31天(8折)</t>
    <phoneticPr fontId="4" type="noConversion"/>
  </si>
  <si>
    <t>林小萍 合計</t>
  </si>
  <si>
    <t>顏士智</t>
    <phoneticPr fontId="3" type="noConversion"/>
  </si>
  <si>
    <t>胡佳純</t>
    <phoneticPr fontId="3" type="noConversion"/>
  </si>
  <si>
    <t>12/19</t>
    <phoneticPr fontId="3" type="noConversion"/>
  </si>
  <si>
    <t>導師費及學術研究費各1日</t>
    <phoneticPr fontId="3" type="noConversion"/>
  </si>
  <si>
    <t>胡佳純 合計</t>
  </si>
  <si>
    <t>黃淑慧</t>
    <phoneticPr fontId="3" type="noConversion"/>
  </si>
  <si>
    <t>馬慧文</t>
    <phoneticPr fontId="3" type="noConversion"/>
  </si>
  <si>
    <t>無教師證</t>
    <phoneticPr fontId="3" type="noConversion"/>
  </si>
  <si>
    <t>導師費及學術研究費8折各2日</t>
    <phoneticPr fontId="3" type="noConversion"/>
  </si>
  <si>
    <t>馬慧文 合計</t>
  </si>
  <si>
    <t>周枝妙</t>
    <phoneticPr fontId="3" type="noConversion"/>
  </si>
  <si>
    <t>陳雅玲</t>
    <phoneticPr fontId="3" type="noConversion"/>
  </si>
  <si>
    <t>陳雅玲 合計</t>
  </si>
  <si>
    <t>黃靖棻</t>
    <phoneticPr fontId="3" type="noConversion"/>
  </si>
  <si>
    <t>黃平蘭</t>
    <phoneticPr fontId="3" type="noConversion"/>
  </si>
  <si>
    <t>黃平蘭 合計</t>
  </si>
  <si>
    <t>賀憶娥</t>
    <phoneticPr fontId="3" type="noConversion"/>
  </si>
  <si>
    <t>楊淑閔</t>
    <phoneticPr fontId="3" type="noConversion"/>
  </si>
  <si>
    <t>12/2</t>
    <phoneticPr fontId="3" type="noConversion"/>
  </si>
  <si>
    <t>范雅芬</t>
    <phoneticPr fontId="3" type="noConversion"/>
  </si>
  <si>
    <t>病假(四日)</t>
    <phoneticPr fontId="3" type="noConversion"/>
  </si>
  <si>
    <t>12/10、12/11</t>
    <phoneticPr fontId="3" type="noConversion"/>
  </si>
  <si>
    <t>楊玲玲</t>
    <phoneticPr fontId="3" type="noConversion"/>
  </si>
  <si>
    <t>楊淑閔 合計</t>
  </si>
  <si>
    <t>黃麗禎</t>
    <phoneticPr fontId="3" type="noConversion"/>
  </si>
  <si>
    <t>蘇雅玲</t>
    <phoneticPr fontId="3" type="noConversion"/>
  </si>
  <si>
    <t>12/23、12/24</t>
    <phoneticPr fontId="3" type="noConversion"/>
  </si>
  <si>
    <t>蘇雅玲 合計</t>
  </si>
  <si>
    <t>總計</t>
  </si>
  <si>
    <t>製表                              教務處                                   出納組長                                人事室                                     會計室                               校長</t>
    <phoneticPr fontId="4" type="noConversion"/>
  </si>
  <si>
    <t xml:space="preserve">     </t>
    <phoneticPr fontId="3" type="noConversion"/>
  </si>
  <si>
    <t xml:space="preserve"> （列報所得）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</si>
</sst>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25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12"/>
      <color theme="9" tint="-0.249977111117893"/>
      <name val="新細明體"/>
      <family val="2"/>
      <charset val="136"/>
      <scheme val="minor"/>
    </font>
    <font>
      <sz val="12"/>
      <color theme="9" tint="-0.249977111117893"/>
      <name val="新細明體"/>
      <family val="1"/>
      <charset val="136"/>
      <scheme val="minor"/>
    </font>
    <font>
      <sz val="10"/>
      <color theme="9" tint="-0.249977111117893"/>
      <name val="新細明體"/>
      <family val="1"/>
      <charset val="136"/>
    </font>
    <font>
      <sz val="10"/>
      <color theme="9" tint="-0.249977111117893"/>
      <name val="新細明體"/>
      <family val="1"/>
      <charset val="136"/>
      <scheme val="minor"/>
    </font>
    <font>
      <sz val="8"/>
      <color theme="9" tint="-0.249977111117893"/>
      <name val="新細明體"/>
      <family val="1"/>
      <charset val="136"/>
      <scheme val="minor"/>
    </font>
    <font>
      <sz val="8"/>
      <color rgb="FFFF0000"/>
      <name val="新細明體"/>
      <family val="1"/>
      <charset val="136"/>
    </font>
    <font>
      <b/>
      <sz val="12"/>
      <color theme="9" tint="-0.249977111117893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12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177" fontId="7" fillId="0" borderId="4" xfId="0" applyNumberFormat="1" applyFont="1" applyBorder="1" applyAlignment="1">
      <alignment vertical="center" wrapText="1"/>
    </xf>
    <xf numFmtId="177" fontId="7" fillId="0" borderId="5" xfId="0" applyNumberFormat="1" applyFont="1" applyBorder="1" applyAlignment="1">
      <alignment horizontal="right" vertical="center"/>
    </xf>
    <xf numFmtId="176" fontId="0" fillId="2" borderId="6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176" fontId="8" fillId="2" borderId="6" xfId="0" applyNumberFormat="1" applyFont="1" applyFill="1" applyBorder="1">
      <alignment vertical="center"/>
    </xf>
    <xf numFmtId="176" fontId="9" fillId="2" borderId="6" xfId="0" applyNumberFormat="1" applyFont="1" applyFill="1" applyBorder="1">
      <alignment vertical="center"/>
    </xf>
    <xf numFmtId="176" fontId="10" fillId="2" borderId="7" xfId="0" applyNumberFormat="1" applyFont="1" applyFill="1" applyBorder="1">
      <alignment vertical="center"/>
    </xf>
    <xf numFmtId="176" fontId="0" fillId="3" borderId="7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>
      <alignment vertical="center"/>
    </xf>
    <xf numFmtId="176" fontId="0" fillId="4" borderId="0" xfId="0" applyNumberFormat="1" applyFill="1" applyBorder="1" applyAlignment="1">
      <alignment horizontal="right" vertical="center"/>
    </xf>
    <xf numFmtId="176" fontId="0" fillId="4" borderId="0" xfId="0" applyNumberFormat="1" applyFill="1" applyAlignment="1">
      <alignment horizontal="right" vertical="center"/>
    </xf>
    <xf numFmtId="176" fontId="0" fillId="4" borderId="0" xfId="0" applyNumberFormat="1" applyFill="1">
      <alignment vertical="center"/>
    </xf>
    <xf numFmtId="176" fontId="0" fillId="4" borderId="0" xfId="0" applyNumberFormat="1" applyFill="1" applyBorder="1">
      <alignment vertical="center"/>
    </xf>
    <xf numFmtId="176" fontId="11" fillId="4" borderId="0" xfId="0" applyNumberFormat="1" applyFont="1" applyFill="1">
      <alignment vertical="center"/>
    </xf>
    <xf numFmtId="176" fontId="12" fillId="4" borderId="0" xfId="0" applyNumberFormat="1" applyFont="1" applyFill="1" applyBorder="1" applyAlignment="1">
      <alignment vertical="center" wrapText="1"/>
    </xf>
    <xf numFmtId="176" fontId="13" fillId="4" borderId="0" xfId="0" applyNumberFormat="1" applyFont="1" applyFill="1" applyBorder="1" applyAlignment="1">
      <alignment vertical="center" wrapText="1"/>
    </xf>
    <xf numFmtId="177" fontId="0" fillId="0" borderId="8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9" xfId="0" applyNumberFormat="1" applyBorder="1" applyAlignment="1">
      <alignment horizontal="right" vertical="center"/>
    </xf>
    <xf numFmtId="176" fontId="1" fillId="2" borderId="10" xfId="0" applyNumberFormat="1" applyFont="1" applyFill="1" applyBorder="1" applyAlignment="1">
      <alignment vertical="center"/>
    </xf>
    <xf numFmtId="176" fontId="8" fillId="2" borderId="11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176" fontId="10" fillId="2" borderId="10" xfId="0" applyNumberFormat="1" applyFont="1" applyFill="1" applyBorder="1">
      <alignment vertical="center"/>
    </xf>
    <xf numFmtId="176" fontId="0" fillId="3" borderId="10" xfId="0" applyNumberFormat="1" applyFont="1" applyFill="1" applyBorder="1" applyAlignment="1">
      <alignment horizontal="center" vertical="center"/>
    </xf>
    <xf numFmtId="49" fontId="0" fillId="2" borderId="10" xfId="0" applyNumberFormat="1" applyFill="1" applyBorder="1">
      <alignment vertical="center"/>
    </xf>
    <xf numFmtId="176" fontId="0" fillId="4" borderId="1" xfId="0" applyNumberFormat="1" applyFill="1" applyBorder="1" applyAlignment="1">
      <alignment horizontal="right" vertical="center"/>
    </xf>
    <xf numFmtId="176" fontId="0" fillId="4" borderId="1" xfId="0" applyNumberFormat="1" applyFill="1" applyBorder="1">
      <alignment vertical="center"/>
    </xf>
    <xf numFmtId="176" fontId="11" fillId="4" borderId="1" xfId="0" applyNumberFormat="1" applyFont="1" applyFill="1" applyBorder="1">
      <alignment vertical="center"/>
    </xf>
    <xf numFmtId="176" fontId="12" fillId="4" borderId="1" xfId="0" applyNumberFormat="1" applyFont="1" applyFill="1" applyBorder="1" applyAlignment="1">
      <alignment vertical="center" wrapText="1"/>
    </xf>
    <xf numFmtId="176" fontId="14" fillId="4" borderId="6" xfId="0" applyNumberFormat="1" applyFont="1" applyFill="1" applyBorder="1">
      <alignment vertical="center"/>
    </xf>
    <xf numFmtId="176" fontId="15" fillId="4" borderId="12" xfId="0" applyNumberFormat="1" applyFont="1" applyFill="1" applyBorder="1">
      <alignment vertical="center"/>
    </xf>
    <xf numFmtId="176" fontId="16" fillId="4" borderId="13" xfId="0" applyNumberFormat="1" applyFont="1" applyFill="1" applyBorder="1" applyAlignment="1">
      <alignment vertical="center" wrapText="1"/>
    </xf>
    <xf numFmtId="176" fontId="17" fillId="2" borderId="13" xfId="0" applyNumberFormat="1" applyFont="1" applyFill="1" applyBorder="1">
      <alignment vertical="center"/>
    </xf>
    <xf numFmtId="176" fontId="18" fillId="3" borderId="12" xfId="0" applyNumberFormat="1" applyFont="1" applyFill="1" applyBorder="1">
      <alignment vertical="center"/>
    </xf>
    <xf numFmtId="176" fontId="15" fillId="4" borderId="12" xfId="0" applyNumberFormat="1" applyFont="1" applyFill="1" applyBorder="1" applyAlignment="1">
      <alignment horizontal="center" vertical="center"/>
    </xf>
    <xf numFmtId="176" fontId="15" fillId="4" borderId="12" xfId="0" applyNumberFormat="1" applyFont="1" applyFill="1" applyBorder="1" applyAlignment="1">
      <alignment vertical="center" wrapText="1"/>
    </xf>
    <xf numFmtId="176" fontId="15" fillId="4" borderId="0" xfId="0" applyNumberFormat="1" applyFont="1" applyFill="1" applyBorder="1" applyAlignment="1">
      <alignment horizontal="right" vertical="center"/>
    </xf>
    <xf numFmtId="176" fontId="15" fillId="0" borderId="0" xfId="0" applyNumberFormat="1" applyFont="1">
      <alignment vertical="center"/>
    </xf>
    <xf numFmtId="176" fontId="15" fillId="4" borderId="0" xfId="0" applyNumberFormat="1" applyFont="1" applyFill="1">
      <alignment vertical="center"/>
    </xf>
    <xf numFmtId="176" fontId="15" fillId="4" borderId="0" xfId="0" applyNumberFormat="1" applyFont="1" applyFill="1" applyBorder="1">
      <alignment vertical="center"/>
    </xf>
    <xf numFmtId="176" fontId="19" fillId="4" borderId="0" xfId="0" applyNumberFormat="1" applyFont="1" applyFill="1" applyBorder="1" applyAlignment="1">
      <alignment vertical="center" wrapText="1"/>
    </xf>
    <xf numFmtId="176" fontId="14" fillId="4" borderId="0" xfId="0" applyNumberFormat="1" applyFont="1" applyFill="1" applyBorder="1">
      <alignment vertical="center"/>
    </xf>
    <xf numFmtId="176" fontId="20" fillId="4" borderId="1" xfId="0" applyNumberFormat="1" applyFont="1" applyFill="1" applyBorder="1">
      <alignment vertical="center"/>
    </xf>
    <xf numFmtId="176" fontId="16" fillId="4" borderId="1" xfId="0" applyNumberFormat="1" applyFont="1" applyFill="1" applyBorder="1" applyAlignment="1">
      <alignment vertical="center" wrapText="1"/>
    </xf>
    <xf numFmtId="176" fontId="17" fillId="2" borderId="11" xfId="0" applyNumberFormat="1" applyFont="1" applyFill="1" applyBorder="1">
      <alignment vertical="center"/>
    </xf>
    <xf numFmtId="176" fontId="18" fillId="3" borderId="10" xfId="0" applyNumberFormat="1" applyFont="1" applyFill="1" applyBorder="1">
      <alignment vertical="center"/>
    </xf>
    <xf numFmtId="176" fontId="15" fillId="4" borderId="14" xfId="0" applyNumberFormat="1" applyFont="1" applyFill="1" applyBorder="1" applyAlignment="1">
      <alignment horizontal="center" vertical="center"/>
    </xf>
    <xf numFmtId="176" fontId="15" fillId="4" borderId="10" xfId="0" applyNumberFormat="1" applyFont="1" applyFill="1" applyBorder="1" applyAlignment="1">
      <alignment vertical="center" wrapText="1"/>
    </xf>
    <xf numFmtId="176" fontId="15" fillId="4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4" borderId="1" xfId="0" applyNumberFormat="1" applyFont="1" applyFill="1" applyBorder="1">
      <alignment vertical="center"/>
    </xf>
    <xf numFmtId="176" fontId="19" fillId="4" borderId="1" xfId="0" applyNumberFormat="1" applyFont="1" applyFill="1" applyBorder="1" applyAlignment="1">
      <alignment vertical="center" wrapText="1"/>
    </xf>
    <xf numFmtId="176" fontId="0" fillId="2" borderId="0" xfId="0" applyNumberFormat="1" applyFill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21" fillId="4" borderId="0" xfId="0" applyNumberFormat="1" applyFont="1" applyFill="1" applyBorder="1" applyAlignment="1">
      <alignment vertical="center" wrapText="1"/>
    </xf>
    <xf numFmtId="176" fontId="9" fillId="2" borderId="13" xfId="0" applyNumberFormat="1" applyFont="1" applyFill="1" applyBorder="1">
      <alignment vertical="center"/>
    </xf>
    <xf numFmtId="176" fontId="10" fillId="2" borderId="12" xfId="0" applyNumberFormat="1" applyFont="1" applyFill="1" applyBorder="1">
      <alignment vertical="center"/>
    </xf>
    <xf numFmtId="176" fontId="0" fillId="2" borderId="12" xfId="0" applyNumberFormat="1" applyFont="1" applyFill="1" applyBorder="1" applyAlignment="1">
      <alignment horizontal="center" vertical="center"/>
    </xf>
    <xf numFmtId="176" fontId="0" fillId="4" borderId="12" xfId="0" applyNumberFormat="1" applyFill="1" applyBorder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21" fillId="4" borderId="1" xfId="0" applyNumberFormat="1" applyFont="1" applyFill="1" applyBorder="1" applyAlignment="1">
      <alignment vertical="center" wrapText="1"/>
    </xf>
    <xf numFmtId="176" fontId="0" fillId="2" borderId="14" xfId="0" applyNumberFormat="1" applyFont="1" applyFill="1" applyBorder="1" applyAlignment="1">
      <alignment horizontal="center" vertical="center"/>
    </xf>
    <xf numFmtId="176" fontId="0" fillId="4" borderId="14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21" fillId="4" borderId="0" xfId="0" applyNumberFormat="1" applyFont="1" applyFill="1" applyBorder="1">
      <alignment vertical="center"/>
    </xf>
    <xf numFmtId="176" fontId="0" fillId="3" borderId="12" xfId="0" applyNumberFormat="1" applyFont="1" applyFill="1" applyBorder="1" applyAlignment="1">
      <alignment horizontal="center" vertical="center"/>
    </xf>
    <xf numFmtId="49" fontId="0" fillId="2" borderId="12" xfId="0" applyNumberFormat="1" applyFill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 applyAlignment="1">
      <alignment horizontal="right" vertical="center"/>
    </xf>
    <xf numFmtId="176" fontId="0" fillId="3" borderId="0" xfId="0" applyNumberForma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3" borderId="13" xfId="0" applyNumberFormat="1" applyFill="1" applyBorder="1" applyAlignment="1">
      <alignment vertical="center"/>
    </xf>
    <xf numFmtId="176" fontId="11" fillId="4" borderId="0" xfId="0" applyNumberFormat="1" applyFont="1" applyFill="1" applyBorder="1">
      <alignment vertical="center"/>
    </xf>
    <xf numFmtId="177" fontId="7" fillId="0" borderId="5" xfId="0" applyNumberFormat="1" applyFont="1" applyBorder="1" applyAlignment="1">
      <alignment horizontal="center" vertical="center"/>
    </xf>
    <xf numFmtId="176" fontId="1" fillId="4" borderId="14" xfId="0" applyNumberFormat="1" applyFont="1" applyFill="1" applyBorder="1">
      <alignment vertical="center"/>
    </xf>
    <xf numFmtId="176" fontId="21" fillId="4" borderId="1" xfId="0" applyNumberFormat="1" applyFont="1" applyFill="1" applyBorder="1">
      <alignment vertical="center"/>
    </xf>
    <xf numFmtId="176" fontId="0" fillId="3" borderId="14" xfId="0" applyNumberFormat="1" applyFont="1" applyFill="1" applyBorder="1" applyAlignment="1">
      <alignment horizontal="center" vertical="center"/>
    </xf>
    <xf numFmtId="49" fontId="0" fillId="2" borderId="14" xfId="0" applyNumberFormat="1" applyFill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0" xfId="0" applyNumberFormat="1" applyFont="1" applyBorder="1">
      <alignment vertical="center"/>
    </xf>
    <xf numFmtId="177" fontId="7" fillId="0" borderId="0" xfId="0" applyNumberFormat="1" applyFont="1" applyBorder="1" applyAlignment="1">
      <alignment vertical="center" wrapText="1"/>
    </xf>
    <xf numFmtId="177" fontId="7" fillId="0" borderId="9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0" fillId="4" borderId="12" xfId="0" applyNumberFormat="1" applyFill="1" applyBorder="1">
      <alignment vertical="center"/>
    </xf>
    <xf numFmtId="177" fontId="0" fillId="0" borderId="9" xfId="0" applyNumberFormat="1" applyBorder="1" applyAlignment="1">
      <alignment horizontal="center" vertical="center"/>
    </xf>
    <xf numFmtId="49" fontId="23" fillId="0" borderId="1" xfId="0" applyNumberFormat="1" applyFont="1" applyBorder="1" applyAlignment="1">
      <alignment vertical="center"/>
    </xf>
    <xf numFmtId="49" fontId="0" fillId="0" borderId="1" xfId="0" applyNumberFormat="1" applyBorder="1">
      <alignment vertical="center"/>
    </xf>
    <xf numFmtId="49" fontId="0" fillId="4" borderId="14" xfId="0" applyNumberFormat="1" applyFill="1" applyBorder="1">
      <alignment vertical="center"/>
    </xf>
    <xf numFmtId="176" fontId="24" fillId="3" borderId="13" xfId="0" applyNumberFormat="1" applyFont="1" applyFill="1" applyBorder="1" applyAlignment="1">
      <alignment vertical="center"/>
    </xf>
    <xf numFmtId="176" fontId="13" fillId="0" borderId="0" xfId="0" applyNumberFormat="1" applyFont="1" applyAlignment="1">
      <alignment vertical="center" wrapText="1"/>
    </xf>
    <xf numFmtId="176" fontId="24" fillId="3" borderId="17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76" fontId="13" fillId="0" borderId="1" xfId="0" applyNumberFormat="1" applyFont="1" applyBorder="1" applyAlignment="1">
      <alignment vertical="center" wrapText="1"/>
    </xf>
    <xf numFmtId="176" fontId="22" fillId="2" borderId="17" xfId="0" applyNumberFormat="1" applyFont="1" applyFill="1" applyBorder="1" applyAlignment="1">
      <alignment vertical="center"/>
    </xf>
    <xf numFmtId="176" fontId="0" fillId="2" borderId="18" xfId="0" applyNumberFormat="1" applyFill="1" applyBorder="1" applyAlignment="1">
      <alignment vertical="center"/>
    </xf>
    <xf numFmtId="176" fontId="21" fillId="4" borderId="17" xfId="0" applyNumberFormat="1" applyFont="1" applyFill="1" applyBorder="1">
      <alignment vertical="center"/>
    </xf>
    <xf numFmtId="176" fontId="9" fillId="2" borderId="17" xfId="0" applyNumberFormat="1" applyFont="1" applyFill="1" applyBorder="1">
      <alignment vertical="center"/>
    </xf>
    <xf numFmtId="176" fontId="10" fillId="2" borderId="18" xfId="0" applyNumberFormat="1" applyFont="1" applyFill="1" applyBorder="1">
      <alignment vertical="center"/>
    </xf>
    <xf numFmtId="176" fontId="0" fillId="3" borderId="18" xfId="0" applyNumberFormat="1" applyFont="1" applyFill="1" applyBorder="1" applyAlignment="1">
      <alignment horizontal="center" vertical="center"/>
    </xf>
    <xf numFmtId="49" fontId="0" fillId="2" borderId="18" xfId="0" applyNumberFormat="1" applyFill="1" applyBorder="1">
      <alignment vertical="center"/>
    </xf>
    <xf numFmtId="176" fontId="22" fillId="2" borderId="0" xfId="0" applyNumberFormat="1" applyFont="1" applyFill="1" applyBorder="1" applyAlignment="1">
      <alignment vertical="center"/>
    </xf>
    <xf numFmtId="176" fontId="9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176" fontId="24" fillId="2" borderId="0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9" fillId="2" borderId="0" xfId="0" applyNumberFormat="1" applyFont="1" applyFill="1" applyBorder="1">
      <alignment vertical="center"/>
    </xf>
    <xf numFmtId="176" fontId="10" fillId="2" borderId="0" xfId="0" applyNumberFormat="1" applyFont="1" applyFill="1" applyBorder="1">
      <alignment vertical="center"/>
    </xf>
    <xf numFmtId="176" fontId="0" fillId="3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1" xfId="0" applyNumberFormat="1" applyFont="1" applyBorder="1">
      <alignment vertical="center"/>
    </xf>
    <xf numFmtId="49" fontId="0" fillId="4" borderId="0" xfId="0" applyNumberFormat="1" applyFill="1" applyBorder="1">
      <alignment vertical="center"/>
    </xf>
    <xf numFmtId="176" fontId="21" fillId="4" borderId="0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>
      <alignment vertical="center"/>
    </xf>
    <xf numFmtId="176" fontId="13" fillId="0" borderId="0" xfId="0" applyNumberFormat="1" applyFont="1" applyBorder="1" applyAlignment="1">
      <alignment vertical="center" wrapText="1"/>
    </xf>
    <xf numFmtId="176" fontId="1" fillId="4" borderId="0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tabSelected="1" topLeftCell="A19" zoomScale="70" zoomScaleNormal="70" workbookViewId="0">
      <selection activeCell="L34" sqref="L34"/>
    </sheetView>
  </sheetViews>
  <sheetFormatPr defaultRowHeight="16.5" outlineLevelRow="2"/>
  <cols>
    <col min="1" max="2" width="7.25" style="2" customWidth="1"/>
    <col min="3" max="3" width="5.375" style="2" customWidth="1"/>
    <col min="4" max="4" width="5.625" style="2" customWidth="1"/>
    <col min="5" max="5" width="6.375" style="2" customWidth="1"/>
    <col min="6" max="6" width="5.75" style="144" customWidth="1"/>
    <col min="7" max="7" width="11.875" style="2" customWidth="1"/>
    <col min="8" max="8" width="5.125" style="145" customWidth="1"/>
    <col min="9" max="9" width="7" style="2" customWidth="1"/>
    <col min="10" max="11" width="8" style="2" customWidth="1"/>
    <col min="12" max="12" width="7.125" style="145" customWidth="1"/>
    <col min="13" max="14" width="8" style="145" customWidth="1"/>
    <col min="15" max="16" width="8.125" style="2" customWidth="1"/>
    <col min="17" max="17" width="6.75" style="2" customWidth="1"/>
    <col min="18" max="18" width="7.875" style="2" customWidth="1"/>
    <col min="19" max="19" width="10.25" style="2" customWidth="1"/>
    <col min="20" max="20" width="11.75" style="2" customWidth="1"/>
    <col min="21" max="21" width="9" style="2"/>
    <col min="22" max="26" width="5.875" style="2" customWidth="1"/>
    <col min="27" max="16384" width="9" style="2"/>
  </cols>
  <sheetData>
    <row r="1" spans="1:26" ht="28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V1" s="3"/>
      <c r="W1" s="3"/>
      <c r="X1" s="3"/>
      <c r="Y1" s="3"/>
      <c r="Z1" s="3"/>
    </row>
    <row r="2" spans="1:26" s="3" customFormat="1" ht="35.25" customHeight="1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8" t="s">
        <v>6</v>
      </c>
      <c r="G2" s="6" t="s">
        <v>7</v>
      </c>
      <c r="H2" s="9" t="s">
        <v>8</v>
      </c>
      <c r="I2" s="10" t="s">
        <v>9</v>
      </c>
      <c r="J2" s="11" t="s">
        <v>10</v>
      </c>
      <c r="K2" s="12" t="s">
        <v>11</v>
      </c>
      <c r="L2" s="13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4" t="s">
        <v>17</v>
      </c>
      <c r="R2" s="13" t="s">
        <v>18</v>
      </c>
      <c r="S2" s="15" t="s">
        <v>19</v>
      </c>
      <c r="V2" s="16" t="s">
        <v>6</v>
      </c>
      <c r="W2" s="17" t="s">
        <v>20</v>
      </c>
      <c r="X2" s="18" t="s">
        <v>21</v>
      </c>
      <c r="Y2" s="18" t="s">
        <v>22</v>
      </c>
      <c r="Z2" s="19" t="s">
        <v>23</v>
      </c>
    </row>
    <row r="3" spans="1:26" s="29" customFormat="1" ht="34.5" customHeight="1" outlineLevel="2">
      <c r="A3" s="20" t="s">
        <v>24</v>
      </c>
      <c r="B3" s="21" t="s">
        <v>25</v>
      </c>
      <c r="C3" s="22" t="s">
        <v>26</v>
      </c>
      <c r="D3" s="23" t="s">
        <v>27</v>
      </c>
      <c r="E3" s="24" t="s">
        <v>28</v>
      </c>
      <c r="F3" s="25">
        <v>190</v>
      </c>
      <c r="G3" s="26" t="s">
        <v>29</v>
      </c>
      <c r="H3" s="27">
        <v>2</v>
      </c>
      <c r="I3" s="28">
        <f>H3*$W$7</f>
        <v>1404</v>
      </c>
      <c r="J3" s="28">
        <f>H3*$X$7</f>
        <v>1298</v>
      </c>
      <c r="K3" s="29">
        <f>H3*$Y$7</f>
        <v>130</v>
      </c>
      <c r="L3" s="27">
        <f>SUM(I3:K3)</f>
        <v>2832</v>
      </c>
      <c r="M3" s="27"/>
      <c r="N3" s="27"/>
      <c r="O3" s="30"/>
      <c r="P3" s="30"/>
      <c r="R3" s="31">
        <f>L3-SUM(M3:Q3)</f>
        <v>2832</v>
      </c>
      <c r="S3" s="32" t="s">
        <v>30</v>
      </c>
      <c r="T3" s="33"/>
      <c r="U3" s="33"/>
      <c r="V3" s="34">
        <v>170</v>
      </c>
      <c r="W3" s="35">
        <v>659</v>
      </c>
      <c r="X3" s="35">
        <v>649</v>
      </c>
      <c r="Y3" s="35">
        <v>65</v>
      </c>
      <c r="Z3" s="36">
        <f>SUM(W3:Y3)</f>
        <v>1373</v>
      </c>
    </row>
    <row r="4" spans="1:26" s="29" customFormat="1" ht="34.5" customHeight="1" outlineLevel="1">
      <c r="A4" s="20"/>
      <c r="B4" s="37" t="s">
        <v>31</v>
      </c>
      <c r="C4" s="38"/>
      <c r="D4" s="39"/>
      <c r="E4" s="40"/>
      <c r="F4" s="41"/>
      <c r="G4" s="42"/>
      <c r="H4" s="43">
        <f>SUBTOTAL(9,H3:H3)</f>
        <v>2</v>
      </c>
      <c r="I4" s="43"/>
      <c r="J4" s="43"/>
      <c r="K4" s="44"/>
      <c r="L4" s="43">
        <f t="shared" ref="L4:R4" si="0">SUBTOTAL(9,L3:L3)</f>
        <v>2832</v>
      </c>
      <c r="M4" s="43">
        <f t="shared" si="0"/>
        <v>0</v>
      </c>
      <c r="N4" s="43">
        <f t="shared" si="0"/>
        <v>0</v>
      </c>
      <c r="O4" s="44">
        <f t="shared" si="0"/>
        <v>0</v>
      </c>
      <c r="P4" s="44">
        <f t="shared" si="0"/>
        <v>0</v>
      </c>
      <c r="Q4" s="44">
        <f t="shared" si="0"/>
        <v>0</v>
      </c>
      <c r="R4" s="45">
        <f t="shared" si="0"/>
        <v>2832</v>
      </c>
      <c r="S4" s="46"/>
      <c r="T4" s="33"/>
      <c r="U4" s="33"/>
      <c r="V4" s="34"/>
      <c r="W4" s="35"/>
      <c r="X4" s="35"/>
      <c r="Y4" s="35"/>
      <c r="Z4" s="36"/>
    </row>
    <row r="5" spans="1:26" s="29" customFormat="1" ht="34.5" customHeight="1" outlineLevel="2">
      <c r="A5" s="47" t="s">
        <v>32</v>
      </c>
      <c r="B5" s="48" t="s">
        <v>33</v>
      </c>
      <c r="C5" s="49" t="s">
        <v>34</v>
      </c>
      <c r="D5" s="50" t="s">
        <v>27</v>
      </c>
      <c r="E5" s="51" t="s">
        <v>28</v>
      </c>
      <c r="F5" s="52">
        <v>190</v>
      </c>
      <c r="G5" s="53" t="s">
        <v>35</v>
      </c>
      <c r="H5" s="54">
        <v>21</v>
      </c>
      <c r="I5" s="55">
        <f>H5*$W$7</f>
        <v>14742</v>
      </c>
      <c r="J5" s="56">
        <f>H5*$X$7</f>
        <v>13629</v>
      </c>
      <c r="K5" s="56">
        <v>406</v>
      </c>
      <c r="L5" s="54">
        <f>SUM(I5:K5)</f>
        <v>28777</v>
      </c>
      <c r="M5" s="57">
        <v>260</v>
      </c>
      <c r="N5" s="57">
        <v>212</v>
      </c>
      <c r="O5" s="57">
        <v>260</v>
      </c>
      <c r="P5" s="57">
        <v>212</v>
      </c>
      <c r="Q5" s="56"/>
      <c r="R5" s="56">
        <f>L5-SUM(M5:Q5)</f>
        <v>27833</v>
      </c>
      <c r="S5" s="58" t="s">
        <v>36</v>
      </c>
      <c r="V5" s="34">
        <v>180</v>
      </c>
      <c r="W5" s="35">
        <v>681</v>
      </c>
      <c r="X5" s="35">
        <v>649</v>
      </c>
      <c r="Y5" s="35">
        <v>65</v>
      </c>
      <c r="Z5" s="36">
        <f>SUM(W5:Y5)</f>
        <v>1395</v>
      </c>
    </row>
    <row r="6" spans="1:26" s="29" customFormat="1" ht="34.5" customHeight="1" outlineLevel="1">
      <c r="A6" s="59"/>
      <c r="B6" s="60" t="s">
        <v>37</v>
      </c>
      <c r="C6" s="61"/>
      <c r="D6" s="62"/>
      <c r="E6" s="63"/>
      <c r="F6" s="64"/>
      <c r="G6" s="65"/>
      <c r="H6" s="66">
        <f>SUBTOTAL(9,H5:H5)</f>
        <v>21</v>
      </c>
      <c r="I6" s="67"/>
      <c r="J6" s="68"/>
      <c r="K6" s="68"/>
      <c r="L6" s="66">
        <f t="shared" ref="L6:R6" si="1">SUBTOTAL(9,L5:L5)</f>
        <v>28777</v>
      </c>
      <c r="M6" s="68">
        <f t="shared" si="1"/>
        <v>260</v>
      </c>
      <c r="N6" s="68">
        <f t="shared" si="1"/>
        <v>212</v>
      </c>
      <c r="O6" s="68">
        <f t="shared" si="1"/>
        <v>260</v>
      </c>
      <c r="P6" s="68">
        <f t="shared" si="1"/>
        <v>212</v>
      </c>
      <c r="Q6" s="68">
        <f t="shared" si="1"/>
        <v>0</v>
      </c>
      <c r="R6" s="68">
        <f t="shared" si="1"/>
        <v>27833</v>
      </c>
      <c r="S6" s="69"/>
      <c r="V6" s="34"/>
      <c r="W6" s="35"/>
      <c r="X6" s="35"/>
      <c r="Y6" s="35"/>
      <c r="Z6" s="36"/>
    </row>
    <row r="7" spans="1:26" s="29" customFormat="1" ht="34.5" customHeight="1" outlineLevel="2">
      <c r="A7" s="70" t="s">
        <v>38</v>
      </c>
      <c r="B7" s="71" t="s">
        <v>39</v>
      </c>
      <c r="C7" s="72" t="s">
        <v>40</v>
      </c>
      <c r="D7" s="73" t="s">
        <v>27</v>
      </c>
      <c r="E7" s="74" t="s">
        <v>28</v>
      </c>
      <c r="F7" s="75" t="s">
        <v>41</v>
      </c>
      <c r="G7" s="76" t="s">
        <v>42</v>
      </c>
      <c r="H7" s="27">
        <v>22</v>
      </c>
      <c r="I7" s="2">
        <f>H7*$W$7</f>
        <v>15444</v>
      </c>
      <c r="J7" s="29">
        <f>H7*$X$7</f>
        <v>14278</v>
      </c>
      <c r="K7" s="29">
        <f>H7*$Y$7</f>
        <v>1430</v>
      </c>
      <c r="L7" s="27">
        <f>SUM(I7:K7)</f>
        <v>31152</v>
      </c>
      <c r="M7" s="30">
        <v>573</v>
      </c>
      <c r="N7" s="30">
        <v>468</v>
      </c>
      <c r="O7" s="30">
        <v>573</v>
      </c>
      <c r="P7" s="30">
        <v>468</v>
      </c>
      <c r="Q7" s="30"/>
      <c r="R7" s="31">
        <f>L7-SUM(M7:Q7)</f>
        <v>29070</v>
      </c>
      <c r="S7" s="32" t="s">
        <v>43</v>
      </c>
      <c r="V7" s="34">
        <v>190</v>
      </c>
      <c r="W7" s="35">
        <v>702</v>
      </c>
      <c r="X7" s="35">
        <v>649</v>
      </c>
      <c r="Y7" s="35">
        <v>65</v>
      </c>
      <c r="Z7" s="36">
        <f>SUM(W7:Y7)</f>
        <v>1416</v>
      </c>
    </row>
    <row r="8" spans="1:26" s="29" customFormat="1" ht="34.5" customHeight="1" outlineLevel="1">
      <c r="A8" s="70"/>
      <c r="B8" s="77" t="s">
        <v>44</v>
      </c>
      <c r="C8" s="78"/>
      <c r="D8" s="39"/>
      <c r="E8" s="40"/>
      <c r="F8" s="79"/>
      <c r="G8" s="80"/>
      <c r="H8" s="43">
        <f>SUBTOTAL(9,H7:H7)</f>
        <v>22</v>
      </c>
      <c r="I8" s="81"/>
      <c r="J8" s="44"/>
      <c r="K8" s="44"/>
      <c r="L8" s="43">
        <f t="shared" ref="L8:R8" si="2">SUBTOTAL(9,L7:L7)</f>
        <v>31152</v>
      </c>
      <c r="M8" s="44">
        <f t="shared" si="2"/>
        <v>573</v>
      </c>
      <c r="N8" s="44">
        <f t="shared" si="2"/>
        <v>468</v>
      </c>
      <c r="O8" s="44">
        <f t="shared" si="2"/>
        <v>573</v>
      </c>
      <c r="P8" s="44">
        <f t="shared" si="2"/>
        <v>468</v>
      </c>
      <c r="Q8" s="44">
        <f t="shared" si="2"/>
        <v>0</v>
      </c>
      <c r="R8" s="45">
        <f t="shared" si="2"/>
        <v>29070</v>
      </c>
      <c r="S8" s="46"/>
      <c r="V8" s="34"/>
      <c r="W8" s="35"/>
      <c r="X8" s="35"/>
      <c r="Y8" s="35"/>
      <c r="Z8" s="36"/>
    </row>
    <row r="9" spans="1:26" s="29" customFormat="1" ht="34.5" customHeight="1" outlineLevel="2">
      <c r="A9" s="30" t="s">
        <v>45</v>
      </c>
      <c r="B9" s="30" t="s">
        <v>46</v>
      </c>
      <c r="C9" s="82" t="s">
        <v>47</v>
      </c>
      <c r="D9" s="73" t="s">
        <v>27</v>
      </c>
      <c r="E9" s="74" t="s">
        <v>28</v>
      </c>
      <c r="F9" s="83">
        <v>190</v>
      </c>
      <c r="G9" s="84" t="s">
        <v>48</v>
      </c>
      <c r="H9" s="27">
        <v>2</v>
      </c>
      <c r="I9" s="2">
        <f>H9*$W$7</f>
        <v>1404</v>
      </c>
      <c r="J9" s="29">
        <f>H9*$X$7</f>
        <v>1298</v>
      </c>
      <c r="K9" s="29">
        <f>H9*$Y$7</f>
        <v>130</v>
      </c>
      <c r="L9" s="27">
        <f>SUM(I9:K9)</f>
        <v>2832</v>
      </c>
      <c r="M9" s="27"/>
      <c r="N9" s="27"/>
      <c r="O9" s="29">
        <v>106</v>
      </c>
      <c r="Q9" s="29">
        <v>162</v>
      </c>
      <c r="R9" s="31">
        <f>L9-SUM(M9:Q9)</f>
        <v>2564</v>
      </c>
      <c r="S9" s="32" t="s">
        <v>30</v>
      </c>
      <c r="V9" s="85">
        <v>245</v>
      </c>
      <c r="W9" s="86">
        <v>820</v>
      </c>
      <c r="X9" s="86">
        <v>747</v>
      </c>
      <c r="Y9" s="86">
        <v>65</v>
      </c>
      <c r="Z9" s="87">
        <f>SUM(W9:Y9)</f>
        <v>1632</v>
      </c>
    </row>
    <row r="10" spans="1:26" s="29" customFormat="1" ht="34.5" customHeight="1" outlineLevel="2">
      <c r="A10" s="88" t="s">
        <v>49</v>
      </c>
      <c r="B10" s="76" t="s">
        <v>46</v>
      </c>
      <c r="C10" s="82" t="s">
        <v>50</v>
      </c>
      <c r="D10" s="23" t="s">
        <v>27</v>
      </c>
      <c r="E10" s="24" t="s">
        <v>28</v>
      </c>
      <c r="F10" s="83">
        <v>190</v>
      </c>
      <c r="G10" s="84" t="s">
        <v>51</v>
      </c>
      <c r="H10" s="28">
        <v>2</v>
      </c>
      <c r="I10" s="35">
        <f>H10*$W$7</f>
        <v>1404</v>
      </c>
      <c r="J10" s="35">
        <f>H10*$X$7</f>
        <v>1298</v>
      </c>
      <c r="K10" s="35">
        <f>H10*$Y$7</f>
        <v>130</v>
      </c>
      <c r="L10" s="27">
        <f>SUM(I10:K10)</f>
        <v>2832</v>
      </c>
      <c r="M10" s="27"/>
      <c r="N10" s="27"/>
      <c r="R10" s="31">
        <f>L10-SUM(M10:Q10)</f>
        <v>2832</v>
      </c>
      <c r="S10" s="32" t="s">
        <v>30</v>
      </c>
      <c r="V10" s="89"/>
      <c r="W10" s="89"/>
      <c r="X10" s="89"/>
      <c r="Y10" s="89"/>
      <c r="Z10" s="90"/>
    </row>
    <row r="11" spans="1:26" s="29" customFormat="1" ht="34.5" customHeight="1" outlineLevel="2">
      <c r="A11" s="91" t="s">
        <v>49</v>
      </c>
      <c r="B11" s="76" t="s">
        <v>46</v>
      </c>
      <c r="C11" s="82" t="s">
        <v>50</v>
      </c>
      <c r="D11" s="23" t="s">
        <v>27</v>
      </c>
      <c r="E11" s="24" t="s">
        <v>28</v>
      </c>
      <c r="F11" s="83">
        <v>190</v>
      </c>
      <c r="G11" s="84" t="s">
        <v>52</v>
      </c>
      <c r="H11" s="27">
        <v>2</v>
      </c>
      <c r="I11" s="27">
        <f>H11*$W$7</f>
        <v>1404</v>
      </c>
      <c r="J11" s="27">
        <f>H11*$X$7</f>
        <v>1298</v>
      </c>
      <c r="K11" s="30">
        <f>H11*$Y$7</f>
        <v>130</v>
      </c>
      <c r="L11" s="27">
        <f>SUM(I11:K11)</f>
        <v>2832</v>
      </c>
      <c r="M11" s="27"/>
      <c r="N11" s="27"/>
      <c r="O11" s="30"/>
      <c r="P11" s="30"/>
      <c r="Q11" s="30"/>
      <c r="R11" s="92">
        <f>L11-SUM(M11:Q11)</f>
        <v>2832</v>
      </c>
      <c r="S11" s="32" t="s">
        <v>30</v>
      </c>
      <c r="V11" s="16" t="s">
        <v>6</v>
      </c>
      <c r="W11" s="17" t="s">
        <v>20</v>
      </c>
      <c r="X11" s="18" t="s">
        <v>53</v>
      </c>
      <c r="Y11" s="18" t="s">
        <v>22</v>
      </c>
      <c r="Z11" s="93" t="s">
        <v>23</v>
      </c>
    </row>
    <row r="12" spans="1:26" s="29" customFormat="1" ht="34.5" customHeight="1" outlineLevel="1">
      <c r="A12" s="91"/>
      <c r="B12" s="94" t="s">
        <v>54</v>
      </c>
      <c r="C12" s="95"/>
      <c r="D12" s="39"/>
      <c r="E12" s="40"/>
      <c r="F12" s="96"/>
      <c r="G12" s="97"/>
      <c r="H12" s="43">
        <f>SUBTOTAL(9,H9:H11)</f>
        <v>6</v>
      </c>
      <c r="I12" s="43"/>
      <c r="J12" s="43"/>
      <c r="K12" s="44"/>
      <c r="L12" s="43">
        <f t="shared" ref="L12:R12" si="3">SUBTOTAL(9,L9:L11)</f>
        <v>8496</v>
      </c>
      <c r="M12" s="43">
        <f t="shared" si="3"/>
        <v>0</v>
      </c>
      <c r="N12" s="43">
        <f t="shared" si="3"/>
        <v>0</v>
      </c>
      <c r="O12" s="44">
        <f t="shared" si="3"/>
        <v>106</v>
      </c>
      <c r="P12" s="44">
        <f t="shared" si="3"/>
        <v>0</v>
      </c>
      <c r="Q12" s="44">
        <f t="shared" si="3"/>
        <v>162</v>
      </c>
      <c r="R12" s="45">
        <f t="shared" si="3"/>
        <v>8228</v>
      </c>
      <c r="S12" s="46"/>
      <c r="V12" s="98"/>
      <c r="W12" s="99"/>
      <c r="X12" s="100"/>
      <c r="Y12" s="100"/>
      <c r="Z12" s="101"/>
    </row>
    <row r="13" spans="1:26" s="29" customFormat="1" ht="34.5" customHeight="1" outlineLevel="2">
      <c r="A13" s="102" t="s">
        <v>55</v>
      </c>
      <c r="B13" s="103" t="s">
        <v>56</v>
      </c>
      <c r="C13" s="104" t="s">
        <v>47</v>
      </c>
      <c r="D13" s="73" t="s">
        <v>27</v>
      </c>
      <c r="E13" s="74" t="s">
        <v>28</v>
      </c>
      <c r="F13" s="83">
        <v>190</v>
      </c>
      <c r="G13" s="105" t="s">
        <v>57</v>
      </c>
      <c r="H13" s="27">
        <v>1</v>
      </c>
      <c r="I13" s="27">
        <f>H13*$W$7</f>
        <v>702</v>
      </c>
      <c r="J13" s="27">
        <f>H13*$X$7</f>
        <v>649</v>
      </c>
      <c r="K13" s="30">
        <f>H13*$Y$7</f>
        <v>65</v>
      </c>
      <c r="L13" s="27">
        <f>SUM(I13:K13)</f>
        <v>1416</v>
      </c>
      <c r="M13" s="27"/>
      <c r="N13" s="27"/>
      <c r="O13" s="30"/>
      <c r="P13" s="30"/>
      <c r="Q13" s="30"/>
      <c r="R13" s="92">
        <f>L13-SUM(M13:Q13)</f>
        <v>1416</v>
      </c>
      <c r="S13" s="32" t="s">
        <v>58</v>
      </c>
      <c r="V13" s="34">
        <v>170</v>
      </c>
      <c r="W13" s="35">
        <v>659</v>
      </c>
      <c r="X13" s="35">
        <v>519</v>
      </c>
      <c r="Y13" s="35">
        <v>65</v>
      </c>
      <c r="Z13" s="106">
        <f>SUM(W13:Y13)</f>
        <v>1243</v>
      </c>
    </row>
    <row r="14" spans="1:26" s="29" customFormat="1" ht="34.5" customHeight="1" outlineLevel="1">
      <c r="A14" s="102"/>
      <c r="B14" s="107" t="s">
        <v>59</v>
      </c>
      <c r="C14" s="108"/>
      <c r="D14" s="39"/>
      <c r="E14" s="40"/>
      <c r="F14" s="96"/>
      <c r="G14" s="109"/>
      <c r="H14" s="43">
        <f>SUBTOTAL(9,H13:H13)</f>
        <v>1</v>
      </c>
      <c r="I14" s="43"/>
      <c r="J14" s="43"/>
      <c r="K14" s="44"/>
      <c r="L14" s="43">
        <f t="shared" ref="L14:R14" si="4">SUBTOTAL(9,L13:L13)</f>
        <v>1416</v>
      </c>
      <c r="M14" s="43">
        <f t="shared" si="4"/>
        <v>0</v>
      </c>
      <c r="N14" s="43">
        <f t="shared" si="4"/>
        <v>0</v>
      </c>
      <c r="O14" s="44">
        <f t="shared" si="4"/>
        <v>0</v>
      </c>
      <c r="P14" s="44">
        <f t="shared" si="4"/>
        <v>0</v>
      </c>
      <c r="Q14" s="44">
        <f t="shared" si="4"/>
        <v>0</v>
      </c>
      <c r="R14" s="45">
        <f t="shared" si="4"/>
        <v>1416</v>
      </c>
      <c r="S14" s="46"/>
      <c r="V14" s="34"/>
      <c r="W14" s="35"/>
      <c r="X14" s="35"/>
      <c r="Y14" s="35"/>
      <c r="Z14" s="106"/>
    </row>
    <row r="15" spans="1:26" s="29" customFormat="1" ht="34.5" customHeight="1" outlineLevel="2">
      <c r="A15" s="110" t="s">
        <v>60</v>
      </c>
      <c r="B15" s="88" t="s">
        <v>61</v>
      </c>
      <c r="C15" s="82" t="s">
        <v>47</v>
      </c>
      <c r="D15" s="73" t="s">
        <v>27</v>
      </c>
      <c r="E15" s="74" t="s">
        <v>62</v>
      </c>
      <c r="F15" s="83">
        <v>180</v>
      </c>
      <c r="G15" s="84" t="s">
        <v>48</v>
      </c>
      <c r="H15" s="27">
        <v>2</v>
      </c>
      <c r="I15" s="35">
        <f>H15*$W$15</f>
        <v>1362</v>
      </c>
      <c r="J15" s="35">
        <f>H15*$X$15</f>
        <v>1038</v>
      </c>
      <c r="K15" s="35">
        <f>H15*$Y$15</f>
        <v>130</v>
      </c>
      <c r="L15" s="27">
        <f>SUM(I15:K15)</f>
        <v>2530</v>
      </c>
      <c r="M15" s="27">
        <v>399</v>
      </c>
      <c r="N15" s="27"/>
      <c r="O15" s="29">
        <v>627</v>
      </c>
      <c r="R15" s="31">
        <f>L15-SUM(M15:Q15)</f>
        <v>1504</v>
      </c>
      <c r="S15" s="111" t="s">
        <v>63</v>
      </c>
      <c r="V15" s="34">
        <v>180</v>
      </c>
      <c r="W15" s="35">
        <v>681</v>
      </c>
      <c r="X15" s="35">
        <v>519</v>
      </c>
      <c r="Y15" s="35">
        <v>65</v>
      </c>
      <c r="Z15" s="106">
        <f>SUM(W15:Y15)</f>
        <v>1265</v>
      </c>
    </row>
    <row r="16" spans="1:26" s="29" customFormat="1" ht="34.5" customHeight="1" outlineLevel="1">
      <c r="A16" s="112"/>
      <c r="B16" s="113" t="s">
        <v>64</v>
      </c>
      <c r="C16" s="95"/>
      <c r="D16" s="39"/>
      <c r="E16" s="40"/>
      <c r="F16" s="96"/>
      <c r="G16" s="97"/>
      <c r="H16" s="43">
        <f>SUBTOTAL(9,H15:H15)</f>
        <v>2</v>
      </c>
      <c r="I16" s="86"/>
      <c r="J16" s="86"/>
      <c r="K16" s="86"/>
      <c r="L16" s="43">
        <f t="shared" ref="L16:R16" si="5">SUBTOTAL(9,L15:L15)</f>
        <v>2530</v>
      </c>
      <c r="M16" s="43">
        <f t="shared" si="5"/>
        <v>399</v>
      </c>
      <c r="N16" s="43">
        <f t="shared" si="5"/>
        <v>0</v>
      </c>
      <c r="O16" s="44">
        <f t="shared" si="5"/>
        <v>627</v>
      </c>
      <c r="P16" s="44">
        <f t="shared" si="5"/>
        <v>0</v>
      </c>
      <c r="Q16" s="44">
        <f t="shared" si="5"/>
        <v>0</v>
      </c>
      <c r="R16" s="45">
        <f t="shared" si="5"/>
        <v>1504</v>
      </c>
      <c r="S16" s="114"/>
      <c r="V16" s="34"/>
      <c r="W16" s="35"/>
      <c r="X16" s="35"/>
      <c r="Y16" s="35"/>
      <c r="Z16" s="106"/>
    </row>
    <row r="17" spans="1:26" s="29" customFormat="1" ht="34.5" customHeight="1" outlineLevel="2">
      <c r="A17" s="115" t="s">
        <v>65</v>
      </c>
      <c r="B17" s="116" t="s">
        <v>66</v>
      </c>
      <c r="C17" s="117" t="s">
        <v>47</v>
      </c>
      <c r="D17" s="118" t="s">
        <v>27</v>
      </c>
      <c r="E17" s="119" t="s">
        <v>62</v>
      </c>
      <c r="F17" s="120">
        <v>170</v>
      </c>
      <c r="G17" s="121" t="s">
        <v>48</v>
      </c>
      <c r="H17" s="27">
        <v>2</v>
      </c>
      <c r="I17" s="2">
        <f>H17*$W$13</f>
        <v>1318</v>
      </c>
      <c r="J17" s="29">
        <f>H17*$X$13</f>
        <v>1038</v>
      </c>
      <c r="K17" s="29">
        <f>H17*$Y$13</f>
        <v>130</v>
      </c>
      <c r="L17" s="27">
        <f>SUM(I17:K17)</f>
        <v>2486</v>
      </c>
      <c r="M17" s="27">
        <v>63</v>
      </c>
      <c r="N17" s="27"/>
      <c r="O17" s="29">
        <v>63</v>
      </c>
      <c r="R17" s="31">
        <f>L17-SUM(M17:Q17)</f>
        <v>2360</v>
      </c>
      <c r="S17" s="111" t="s">
        <v>63</v>
      </c>
      <c r="V17" s="34">
        <v>190</v>
      </c>
      <c r="W17" s="35">
        <v>702</v>
      </c>
      <c r="X17" s="35">
        <v>519</v>
      </c>
      <c r="Y17" s="35">
        <v>65</v>
      </c>
      <c r="Z17" s="106">
        <f>SUM(W17:Y17)</f>
        <v>1286</v>
      </c>
    </row>
    <row r="18" spans="1:26" s="29" customFormat="1" ht="34.5" customHeight="1" outlineLevel="1">
      <c r="A18" s="122"/>
      <c r="B18" s="77" t="s">
        <v>67</v>
      </c>
      <c r="C18" s="95"/>
      <c r="D18" s="123"/>
      <c r="E18" s="124"/>
      <c r="F18" s="125"/>
      <c r="G18" s="126"/>
      <c r="H18" s="43">
        <f>SUBTOTAL(9,H17:H17)</f>
        <v>2</v>
      </c>
      <c r="I18" s="81"/>
      <c r="J18" s="44"/>
      <c r="K18" s="44"/>
      <c r="L18" s="43">
        <f t="shared" ref="L18:R18" si="6">SUBTOTAL(9,L17:L17)</f>
        <v>2486</v>
      </c>
      <c r="M18" s="43">
        <f t="shared" si="6"/>
        <v>63</v>
      </c>
      <c r="N18" s="43">
        <f t="shared" si="6"/>
        <v>0</v>
      </c>
      <c r="O18" s="44">
        <f t="shared" si="6"/>
        <v>63</v>
      </c>
      <c r="P18" s="44">
        <f t="shared" si="6"/>
        <v>0</v>
      </c>
      <c r="Q18" s="44">
        <f t="shared" si="6"/>
        <v>0</v>
      </c>
      <c r="R18" s="45">
        <f t="shared" si="6"/>
        <v>2360</v>
      </c>
      <c r="S18" s="114"/>
      <c r="V18" s="35"/>
      <c r="W18" s="35"/>
      <c r="X18" s="35"/>
      <c r="Y18" s="35"/>
      <c r="Z18" s="90"/>
    </row>
    <row r="19" spans="1:26" s="30" customFormat="1" ht="34.5" customHeight="1" outlineLevel="2">
      <c r="A19" s="127" t="s">
        <v>68</v>
      </c>
      <c r="B19" s="128" t="s">
        <v>69</v>
      </c>
      <c r="C19" s="82" t="s">
        <v>47</v>
      </c>
      <c r="D19" s="129" t="s">
        <v>27</v>
      </c>
      <c r="E19" s="130" t="s">
        <v>62</v>
      </c>
      <c r="F19" s="131">
        <v>170</v>
      </c>
      <c r="G19" s="132" t="s">
        <v>48</v>
      </c>
      <c r="H19" s="27">
        <v>2</v>
      </c>
      <c r="I19" s="133">
        <f>H19*$W$13</f>
        <v>1318</v>
      </c>
      <c r="J19" s="133">
        <f>H19*$X$13</f>
        <v>1038</v>
      </c>
      <c r="K19" s="133">
        <f>H19*$Y$13</f>
        <v>130</v>
      </c>
      <c r="L19" s="27">
        <f>SUM(I19:K19)</f>
        <v>2486</v>
      </c>
      <c r="M19" s="27">
        <v>385</v>
      </c>
      <c r="N19" s="27"/>
      <c r="O19" s="29">
        <v>48</v>
      </c>
      <c r="P19" s="29"/>
      <c r="Q19" s="29"/>
      <c r="R19" s="31">
        <f>L19-SUM(M19:Q19)</f>
        <v>2053</v>
      </c>
      <c r="S19" s="111" t="s">
        <v>63</v>
      </c>
      <c r="V19" s="35">
        <v>245</v>
      </c>
      <c r="W19" s="35">
        <v>820</v>
      </c>
      <c r="X19" s="35">
        <v>598</v>
      </c>
      <c r="Y19" s="35">
        <v>65</v>
      </c>
      <c r="Z19" s="90">
        <f>SUM(W19:Y19)</f>
        <v>1483</v>
      </c>
    </row>
    <row r="20" spans="1:26" s="30" customFormat="1" ht="34.5" customHeight="1" outlineLevel="1">
      <c r="A20" s="127"/>
      <c r="B20" s="77" t="s">
        <v>70</v>
      </c>
      <c r="C20" s="95"/>
      <c r="D20" s="123"/>
      <c r="E20" s="124"/>
      <c r="F20" s="125"/>
      <c r="G20" s="126"/>
      <c r="H20" s="43">
        <f>SUBTOTAL(9,H19:H19)</f>
        <v>2</v>
      </c>
      <c r="I20" s="134"/>
      <c r="J20" s="134"/>
      <c r="K20" s="134"/>
      <c r="L20" s="43">
        <f t="shared" ref="L20:R20" si="7">SUBTOTAL(9,L19:L19)</f>
        <v>2486</v>
      </c>
      <c r="M20" s="43">
        <f t="shared" si="7"/>
        <v>385</v>
      </c>
      <c r="N20" s="43">
        <f t="shared" si="7"/>
        <v>0</v>
      </c>
      <c r="O20" s="44">
        <f t="shared" si="7"/>
        <v>48</v>
      </c>
      <c r="P20" s="44">
        <f t="shared" si="7"/>
        <v>0</v>
      </c>
      <c r="Q20" s="44">
        <f t="shared" si="7"/>
        <v>0</v>
      </c>
      <c r="R20" s="45">
        <f t="shared" si="7"/>
        <v>2053</v>
      </c>
      <c r="S20" s="114"/>
      <c r="V20" s="35"/>
      <c r="W20" s="35"/>
      <c r="X20" s="35"/>
      <c r="Y20" s="35"/>
      <c r="Z20" s="90"/>
    </row>
    <row r="21" spans="1:26" s="30" customFormat="1" ht="34.5" customHeight="1" outlineLevel="2">
      <c r="A21" s="30" t="s">
        <v>71</v>
      </c>
      <c r="B21" s="122" t="s">
        <v>72</v>
      </c>
      <c r="C21" s="82" t="s">
        <v>47</v>
      </c>
      <c r="D21" s="129" t="s">
        <v>27</v>
      </c>
      <c r="E21" s="130" t="s">
        <v>28</v>
      </c>
      <c r="F21" s="131">
        <v>190</v>
      </c>
      <c r="G21" s="135" t="s">
        <v>73</v>
      </c>
      <c r="H21" s="28">
        <v>1</v>
      </c>
      <c r="I21" s="2">
        <f>H21*$W$7</f>
        <v>702</v>
      </c>
      <c r="J21" s="29">
        <f>H21*$X$7</f>
        <v>649</v>
      </c>
      <c r="K21" s="29">
        <f>H21*$Y$7</f>
        <v>65</v>
      </c>
      <c r="L21" s="27">
        <f>SUM(I21:K21)</f>
        <v>1416</v>
      </c>
      <c r="M21" s="27">
        <v>226</v>
      </c>
      <c r="N21" s="27">
        <v>281</v>
      </c>
      <c r="O21" s="29">
        <v>226</v>
      </c>
      <c r="P21" s="29">
        <v>281</v>
      </c>
      <c r="Q21" s="29"/>
      <c r="R21" s="31">
        <f>L21-SUM(M21:Q21)</f>
        <v>402</v>
      </c>
      <c r="S21" s="32" t="s">
        <v>58</v>
      </c>
    </row>
    <row r="22" spans="1:26" s="30" customFormat="1" ht="34.5" customHeight="1" outlineLevel="2">
      <c r="A22" s="30" t="s">
        <v>74</v>
      </c>
      <c r="B22" s="30" t="s">
        <v>72</v>
      </c>
      <c r="C22" s="136" t="s">
        <v>75</v>
      </c>
      <c r="D22" s="129" t="s">
        <v>27</v>
      </c>
      <c r="E22" s="130" t="s">
        <v>28</v>
      </c>
      <c r="F22" s="131">
        <v>190</v>
      </c>
      <c r="G22" s="132" t="s">
        <v>76</v>
      </c>
      <c r="H22" s="27">
        <v>2</v>
      </c>
      <c r="I22" s="27">
        <f>H22*$W$7</f>
        <v>1404</v>
      </c>
      <c r="J22" s="27">
        <f>H22*$X$7</f>
        <v>1298</v>
      </c>
      <c r="K22" s="30">
        <f>H22*$Y$7</f>
        <v>130</v>
      </c>
      <c r="L22" s="27">
        <f>SUM(I22:K22)</f>
        <v>2832</v>
      </c>
      <c r="M22" s="27"/>
      <c r="N22" s="27"/>
      <c r="R22" s="92">
        <f>L22-SUM(M22:Q22)</f>
        <v>2832</v>
      </c>
      <c r="S22" s="32" t="s">
        <v>30</v>
      </c>
    </row>
    <row r="23" spans="1:26" s="30" customFormat="1" ht="34.5" customHeight="1" outlineLevel="2">
      <c r="A23" s="30" t="s">
        <v>77</v>
      </c>
      <c r="B23" s="30" t="s">
        <v>72</v>
      </c>
      <c r="C23" s="82" t="s">
        <v>47</v>
      </c>
      <c r="D23" s="129" t="s">
        <v>27</v>
      </c>
      <c r="E23" s="130" t="s">
        <v>28</v>
      </c>
      <c r="F23" s="131">
        <v>190</v>
      </c>
      <c r="G23" s="132" t="s">
        <v>48</v>
      </c>
      <c r="H23" s="27">
        <v>2</v>
      </c>
      <c r="I23" s="27">
        <f>H23*$W$7</f>
        <v>1404</v>
      </c>
      <c r="J23" s="27">
        <f>H23*$X$7</f>
        <v>1298</v>
      </c>
      <c r="K23" s="30">
        <f>H23*$Y$7</f>
        <v>130</v>
      </c>
      <c r="L23" s="27">
        <f>SUM(I23:K23)</f>
        <v>2832</v>
      </c>
      <c r="M23" s="27"/>
      <c r="N23" s="27"/>
      <c r="R23" s="92">
        <f>L23-SUM(M23:Q23)</f>
        <v>2832</v>
      </c>
      <c r="S23" s="32" t="s">
        <v>58</v>
      </c>
    </row>
    <row r="24" spans="1:26" s="30" customFormat="1" ht="34.5" customHeight="1" outlineLevel="1">
      <c r="B24" s="137" t="s">
        <v>78</v>
      </c>
      <c r="C24" s="95"/>
      <c r="D24" s="123"/>
      <c r="E24" s="124"/>
      <c r="F24" s="125"/>
      <c r="G24" s="126"/>
      <c r="H24" s="43">
        <f>SUBTOTAL(9,H21:H23)</f>
        <v>5</v>
      </c>
      <c r="I24" s="43"/>
      <c r="J24" s="43"/>
      <c r="K24" s="44"/>
      <c r="L24" s="43">
        <f t="shared" ref="L24:R24" si="8">SUBTOTAL(9,L21:L23)</f>
        <v>7080</v>
      </c>
      <c r="M24" s="43">
        <f t="shared" si="8"/>
        <v>226</v>
      </c>
      <c r="N24" s="43">
        <f t="shared" si="8"/>
        <v>281</v>
      </c>
      <c r="O24" s="44">
        <f t="shared" si="8"/>
        <v>226</v>
      </c>
      <c r="P24" s="44">
        <f t="shared" si="8"/>
        <v>281</v>
      </c>
      <c r="Q24" s="44">
        <f t="shared" si="8"/>
        <v>0</v>
      </c>
      <c r="R24" s="45">
        <f t="shared" si="8"/>
        <v>6066</v>
      </c>
      <c r="S24" s="46"/>
    </row>
    <row r="25" spans="1:26" s="30" customFormat="1" ht="34.5" customHeight="1" outlineLevel="2">
      <c r="A25" s="30" t="s">
        <v>79</v>
      </c>
      <c r="B25" s="30" t="s">
        <v>80</v>
      </c>
      <c r="C25" s="82" t="s">
        <v>50</v>
      </c>
      <c r="D25" s="129" t="s">
        <v>27</v>
      </c>
      <c r="E25" s="130" t="s">
        <v>62</v>
      </c>
      <c r="F25" s="131">
        <v>170</v>
      </c>
      <c r="G25" s="132" t="s">
        <v>81</v>
      </c>
      <c r="H25" s="27">
        <v>2</v>
      </c>
      <c r="I25" s="27">
        <f>H25*$W$13</f>
        <v>1318</v>
      </c>
      <c r="J25" s="27">
        <f>H25*$X$13</f>
        <v>1038</v>
      </c>
      <c r="K25" s="30">
        <f>H25*$Y$13</f>
        <v>130</v>
      </c>
      <c r="L25" s="27">
        <f>SUM(I25:K25)</f>
        <v>2486</v>
      </c>
      <c r="M25" s="27"/>
      <c r="N25" s="27"/>
      <c r="R25" s="92">
        <f>L25-SUM(M25:Q25)</f>
        <v>2486</v>
      </c>
      <c r="S25" s="138" t="s">
        <v>63</v>
      </c>
    </row>
    <row r="26" spans="1:26" s="30" customFormat="1" ht="34.5" customHeight="1" outlineLevel="1">
      <c r="B26" s="137" t="s">
        <v>82</v>
      </c>
      <c r="C26" s="95"/>
      <c r="D26" s="123"/>
      <c r="E26" s="124"/>
      <c r="F26" s="125"/>
      <c r="G26" s="126"/>
      <c r="H26" s="43">
        <f>SUBTOTAL(9,H25:H25)</f>
        <v>2</v>
      </c>
      <c r="I26" s="43"/>
      <c r="J26" s="43"/>
      <c r="K26" s="44"/>
      <c r="L26" s="43">
        <f t="shared" ref="L26:R26" si="9">SUBTOTAL(9,L25:L25)</f>
        <v>2486</v>
      </c>
      <c r="M26" s="43">
        <f t="shared" si="9"/>
        <v>0</v>
      </c>
      <c r="N26" s="43">
        <f t="shared" si="9"/>
        <v>0</v>
      </c>
      <c r="O26" s="44">
        <f t="shared" si="9"/>
        <v>0</v>
      </c>
      <c r="P26" s="44">
        <f t="shared" si="9"/>
        <v>0</v>
      </c>
      <c r="Q26" s="44">
        <f t="shared" si="9"/>
        <v>0</v>
      </c>
      <c r="R26" s="45">
        <f t="shared" si="9"/>
        <v>2486</v>
      </c>
      <c r="S26" s="114"/>
    </row>
    <row r="27" spans="1:26" s="30" customFormat="1" ht="34.5" customHeight="1">
      <c r="B27" s="139" t="s">
        <v>83</v>
      </c>
      <c r="C27" s="82"/>
      <c r="D27" s="129"/>
      <c r="E27" s="130"/>
      <c r="F27" s="131"/>
      <c r="G27" s="132"/>
      <c r="H27" s="27">
        <f>SUBTOTAL(9,H3:H25)</f>
        <v>65</v>
      </c>
      <c r="I27" s="27"/>
      <c r="J27" s="27"/>
      <c r="L27" s="27">
        <f t="shared" ref="L27:R27" si="10">SUBTOTAL(9,L3:L25)</f>
        <v>89741</v>
      </c>
      <c r="M27" s="27">
        <f t="shared" si="10"/>
        <v>1906</v>
      </c>
      <c r="N27" s="27">
        <f t="shared" si="10"/>
        <v>961</v>
      </c>
      <c r="O27" s="30">
        <f t="shared" si="10"/>
        <v>1903</v>
      </c>
      <c r="P27" s="30">
        <f t="shared" si="10"/>
        <v>961</v>
      </c>
      <c r="Q27" s="30">
        <f t="shared" si="10"/>
        <v>162</v>
      </c>
      <c r="R27" s="92">
        <f t="shared" si="10"/>
        <v>83848</v>
      </c>
      <c r="S27" s="138"/>
    </row>
    <row r="28" spans="1:26" s="142" customFormat="1" ht="32.25" customHeight="1">
      <c r="A28" s="140" t="s">
        <v>84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6" customFormat="1">
      <c r="A29" t="s">
        <v>85</v>
      </c>
      <c r="G29" s="143" t="s">
        <v>86</v>
      </c>
      <c r="H29" s="143"/>
      <c r="I29" s="143"/>
    </row>
    <row r="30" spans="1:26" s="29" customFormat="1" ht="34.5" customHeight="1">
      <c r="A30" s="2"/>
      <c r="B30" s="2"/>
      <c r="C30" s="2"/>
      <c r="D30" s="2"/>
      <c r="E30" s="2"/>
      <c r="F30" s="144"/>
      <c r="G30" s="2"/>
      <c r="H30" s="145"/>
      <c r="I30" s="2"/>
      <c r="J30" s="2"/>
      <c r="K30" s="2"/>
      <c r="L30" s="2"/>
      <c r="M30" s="145"/>
      <c r="N30" s="2"/>
      <c r="O30" s="2"/>
      <c r="P30" s="2"/>
      <c r="Q30" s="2"/>
      <c r="R30" s="2"/>
    </row>
  </sheetData>
  <mergeCells count="2">
    <mergeCell ref="A1:S1"/>
    <mergeCell ref="G29:I29"/>
  </mergeCells>
  <phoneticPr fontId="3" type="noConversion"/>
  <pageMargins left="0.11811023622047245" right="0.11811023622047245" top="0.15748031496062992" bottom="0.35433070866141736" header="0.31496062992125984" footer="0.31496062992125984"/>
  <pageSetup paperSize="9" orientation="landscape" verticalDpi="0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12.23</vt:lpstr>
      <vt:lpstr>'12.23'!Print_Titles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2013-12-23T08:15:46Z</dcterms:created>
  <dcterms:modified xsi:type="dcterms:W3CDTF">2013-12-23T08:16:07Z</dcterms:modified>
</cp:coreProperties>
</file>