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810月代課公告\"/>
    </mc:Choice>
  </mc:AlternateContent>
  <bookViews>
    <workbookView xWindow="480" yWindow="288" windowWidth="14700" windowHeight="7680"/>
  </bookViews>
  <sheets>
    <sheet name="1081001-1031 (2)" sheetId="10" r:id="rId1"/>
    <sheet name="工作表1" sheetId="9" r:id="rId2"/>
  </sheets>
  <definedNames>
    <definedName name="_xlnm.Print_Titles" localSheetId="0">'1081001-1031 (2)'!$1:$2</definedName>
  </definedNames>
  <calcPr calcId="162913"/>
</workbook>
</file>

<file path=xl/calcChain.xml><?xml version="1.0" encoding="utf-8"?>
<calcChain xmlns="http://schemas.openxmlformats.org/spreadsheetml/2006/main">
  <c r="U25" i="10" l="1"/>
  <c r="S25" i="10"/>
  <c r="Q25" i="10"/>
  <c r="P25" i="10"/>
  <c r="O25" i="10"/>
  <c r="N25" i="10"/>
  <c r="L25" i="10"/>
  <c r="K25" i="10"/>
  <c r="J25" i="10"/>
  <c r="I25" i="10"/>
  <c r="H25" i="10"/>
  <c r="G25" i="10"/>
  <c r="W24" i="10"/>
  <c r="V24" i="10"/>
  <c r="U24" i="10"/>
  <c r="T24" i="10"/>
  <c r="S24" i="10"/>
  <c r="Q24" i="10"/>
  <c r="P24" i="10"/>
  <c r="O24" i="10"/>
  <c r="N24" i="10"/>
  <c r="M24" i="10"/>
  <c r="L24" i="10"/>
  <c r="K24" i="10"/>
  <c r="J24" i="10"/>
  <c r="I24" i="10"/>
  <c r="H24" i="10"/>
  <c r="G24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V19" i="10"/>
  <c r="U19" i="10"/>
  <c r="T19" i="10"/>
  <c r="S19" i="10"/>
  <c r="Q19" i="10"/>
  <c r="P19" i="10"/>
  <c r="O19" i="10"/>
  <c r="N19" i="10"/>
  <c r="M19" i="10"/>
  <c r="L19" i="10"/>
  <c r="K19" i="10"/>
  <c r="J19" i="10"/>
  <c r="I19" i="10"/>
  <c r="H19" i="10"/>
  <c r="G19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V9" i="10"/>
  <c r="U9" i="10"/>
  <c r="T9" i="10"/>
  <c r="S9" i="10"/>
  <c r="Q9" i="10"/>
  <c r="P9" i="10"/>
  <c r="O9" i="10"/>
  <c r="N9" i="10"/>
  <c r="M9" i="10"/>
  <c r="L9" i="10"/>
  <c r="K9" i="10"/>
  <c r="J9" i="10"/>
  <c r="I9" i="10"/>
  <c r="H9" i="10"/>
  <c r="G9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V4" i="10"/>
  <c r="U4" i="10"/>
  <c r="T4" i="10"/>
  <c r="T25" i="10" s="1"/>
  <c r="S4" i="10"/>
  <c r="Q4" i="10"/>
  <c r="P4" i="10"/>
  <c r="O4" i="10"/>
  <c r="N4" i="10"/>
  <c r="M4" i="10"/>
  <c r="M25" i="10" s="1"/>
  <c r="L4" i="10"/>
  <c r="K4" i="10"/>
  <c r="J4" i="10"/>
  <c r="I4" i="10"/>
  <c r="H4" i="10"/>
  <c r="G4" i="10"/>
  <c r="L20" i="10"/>
  <c r="W20" i="10" s="1"/>
  <c r="L12" i="10"/>
  <c r="W12" i="10" s="1"/>
  <c r="L23" i="10"/>
  <c r="W23" i="10" s="1"/>
  <c r="L22" i="10"/>
  <c r="W22" i="10" s="1"/>
  <c r="L3" i="10"/>
  <c r="W3" i="10" s="1"/>
  <c r="W4" i="10" s="1"/>
  <c r="L8" i="10"/>
  <c r="R8" i="10" s="1"/>
  <c r="L7" i="10"/>
  <c r="R7" i="10" s="1"/>
  <c r="R9" i="10" s="1"/>
  <c r="L16" i="10"/>
  <c r="W16" i="10" s="1"/>
  <c r="L5" i="10"/>
  <c r="W5" i="10" s="1"/>
  <c r="L11" i="10"/>
  <c r="W11" i="10" s="1"/>
  <c r="L10" i="10"/>
  <c r="W10" i="10" s="1"/>
  <c r="L18" i="10"/>
  <c r="W18" i="10" s="1"/>
  <c r="W19" i="10" s="1"/>
  <c r="L14" i="10"/>
  <c r="R14" i="10" s="1"/>
  <c r="V25" i="10" l="1"/>
  <c r="W7" i="10"/>
  <c r="R18" i="10"/>
  <c r="R19" i="10" s="1"/>
  <c r="R23" i="10"/>
  <c r="W8" i="10"/>
  <c r="R3" i="10"/>
  <c r="R4" i="10" s="1"/>
  <c r="R10" i="10"/>
  <c r="R22" i="10"/>
  <c r="R24" i="10" s="1"/>
  <c r="R16" i="10"/>
  <c r="W14" i="10"/>
  <c r="R11" i="10"/>
  <c r="R12" i="10"/>
  <c r="R5" i="10"/>
  <c r="R20" i="10"/>
  <c r="R25" i="10" l="1"/>
  <c r="W9" i="10"/>
  <c r="W25" i="10" s="1"/>
</calcChain>
</file>

<file path=xl/comments1.xml><?xml version="1.0" encoding="utf-8"?>
<comments xmlns="http://schemas.openxmlformats.org/spreadsheetml/2006/main">
  <authors>
    <author>Windows 使用者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細明體"/>
            <family val="3"/>
            <charset val="136"/>
          </rPr>
          <t>使用者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<sst xmlns="http://schemas.openxmlformats.org/spreadsheetml/2006/main" count="109" uniqueCount="73">
  <si>
    <t>請假人</t>
  </si>
  <si>
    <t>假別</t>
  </si>
  <si>
    <t>代課人</t>
    <phoneticPr fontId="20" type="noConversion"/>
  </si>
  <si>
    <t>學歷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</si>
  <si>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</si>
  <si>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</si>
  <si>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</si>
  <si>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應領金額</t>
    <phoneticPr fontId="20" type="noConversion"/>
  </si>
  <si>
    <t>導師費/特教津貼(元)</t>
    <phoneticPr fontId="20" type="noConversion"/>
  </si>
  <si>
    <t>學術研究費(元)</t>
    <phoneticPr fontId="20" type="noConversion"/>
  </si>
  <si>
    <t>教師資格(有無教師證)</t>
    <phoneticPr fontId="20" type="noConversion"/>
  </si>
  <si>
    <t>備  註</t>
    <phoneticPr fontId="20" type="noConversion"/>
  </si>
  <si>
    <t>請領總額</t>
    <phoneticPr fontId="18" type="noConversion"/>
  </si>
  <si>
    <t>導師費及學術研究費8折各1日</t>
    <phoneticPr fontId="18" type="noConversion"/>
  </si>
  <si>
    <t>退/補扣勞保自付</t>
    <phoneticPr fontId="18" type="noConversion"/>
  </si>
  <si>
    <t>實領金額</t>
    <phoneticPr fontId="20" type="noConversion"/>
  </si>
  <si>
    <t>總日額/鐘點費(元)</t>
  </si>
  <si>
    <t>臺南市北區文元國小108年10月份日薪代課教師日數費用明細表</t>
    <phoneticPr fontId="20" type="noConversion"/>
  </si>
  <si>
    <t>9月勞保代扣</t>
    <phoneticPr fontId="18" type="noConversion"/>
  </si>
  <si>
    <t>9月健保代扣</t>
    <phoneticPr fontId="18" type="noConversion"/>
  </si>
  <si>
    <t>10月勞保代扣</t>
    <phoneticPr fontId="18" type="noConversion"/>
  </si>
  <si>
    <t>10月健保代扣</t>
    <phoneticPr fontId="18" type="noConversion"/>
  </si>
  <si>
    <t>9月勞保機補</t>
    <phoneticPr fontId="18" type="noConversion"/>
  </si>
  <si>
    <t>9月健保機補</t>
    <phoneticPr fontId="18" type="noConversion"/>
  </si>
  <si>
    <t>9月勞退機補</t>
    <phoneticPr fontId="18" type="noConversion"/>
  </si>
  <si>
    <t>潘馥琦</t>
    <phoneticPr fontId="18" type="noConversion"/>
  </si>
  <si>
    <t>高瑞利</t>
    <phoneticPr fontId="18" type="noConversion"/>
  </si>
  <si>
    <t>大學畢</t>
    <phoneticPr fontId="18" type="noConversion"/>
  </si>
  <si>
    <t>無</t>
    <phoneticPr fontId="18" type="noConversion"/>
  </si>
  <si>
    <t>10/7-10/31</t>
    <phoneticPr fontId="18" type="noConversion"/>
  </si>
  <si>
    <t>蔡清穎</t>
    <phoneticPr fontId="18" type="noConversion"/>
  </si>
  <si>
    <t>10/1-10/3</t>
    <phoneticPr fontId="18" type="noConversion"/>
  </si>
  <si>
    <t>導師費及學術研究費8折各3日</t>
    <phoneticPr fontId="18" type="noConversion"/>
  </si>
  <si>
    <t>張曼齡</t>
    <phoneticPr fontId="18" type="noConversion"/>
  </si>
  <si>
    <t>蔡佳珍</t>
    <phoneticPr fontId="18" type="noConversion"/>
  </si>
  <si>
    <t>公假</t>
    <phoneticPr fontId="18" type="noConversion"/>
  </si>
  <si>
    <t>有</t>
    <phoneticPr fontId="18" type="noConversion"/>
  </si>
  <si>
    <t>9/30差額</t>
    <phoneticPr fontId="18" type="noConversion"/>
  </si>
  <si>
    <t>748-702=46</t>
    <phoneticPr fontId="18" type="noConversion"/>
  </si>
  <si>
    <t>李家瑄</t>
    <phoneticPr fontId="18" type="noConversion"/>
  </si>
  <si>
    <t>羅心玫</t>
    <phoneticPr fontId="18" type="noConversion"/>
  </si>
  <si>
    <t>無，修畢教育學程</t>
  </si>
  <si>
    <t>蔡青穎</t>
    <phoneticPr fontId="18" type="noConversion"/>
  </si>
  <si>
    <t>董梅君</t>
    <phoneticPr fontId="18" type="noConversion"/>
  </si>
  <si>
    <t>補休</t>
    <phoneticPr fontId="18" type="noConversion"/>
  </si>
  <si>
    <t>胡芳妮</t>
    <phoneticPr fontId="18" type="noConversion"/>
  </si>
  <si>
    <t>沈伊玲</t>
    <phoneticPr fontId="18" type="noConversion"/>
  </si>
  <si>
    <t>喪假</t>
    <phoneticPr fontId="18" type="noConversion"/>
  </si>
  <si>
    <t>10/1 3 4 5</t>
    <phoneticPr fontId="18" type="noConversion"/>
  </si>
  <si>
    <t>9/17~9/30</t>
  </si>
  <si>
    <t>補9月份差額46*8</t>
    <phoneticPr fontId="18" type="noConversion"/>
  </si>
  <si>
    <t>宋雅文</t>
    <phoneticPr fontId="18" type="noConversion"/>
  </si>
  <si>
    <t>范雅芬</t>
    <phoneticPr fontId="18" type="noConversion"/>
  </si>
  <si>
    <t>補休</t>
    <phoneticPr fontId="18" type="noConversion"/>
  </si>
  <si>
    <t>研究所畢</t>
    <phoneticPr fontId="18" type="noConversion"/>
  </si>
  <si>
    <t>盧亮吟</t>
    <phoneticPr fontId="18" type="noConversion"/>
  </si>
  <si>
    <t>公假</t>
    <phoneticPr fontId="18" type="noConversion"/>
  </si>
  <si>
    <t>羅心玫</t>
    <phoneticPr fontId="18" type="noConversion"/>
  </si>
  <si>
    <t>導師費及學術研究費8折各14日</t>
    <phoneticPr fontId="18" type="noConversion"/>
  </si>
  <si>
    <t>鄭保泰</t>
    <phoneticPr fontId="18" type="noConversion"/>
  </si>
  <si>
    <t>吳幸真</t>
    <phoneticPr fontId="18" type="noConversion"/>
  </si>
  <si>
    <t>病假</t>
    <phoneticPr fontId="18" type="noConversion"/>
  </si>
  <si>
    <t>大學畢</t>
    <phoneticPr fontId="18" type="noConversion"/>
  </si>
  <si>
    <t>宋雅文 合計</t>
  </si>
  <si>
    <t>李家瑄 合計</t>
  </si>
  <si>
    <t>胡芳妮 合計</t>
  </si>
  <si>
    <t>張曼齡 合計</t>
  </si>
  <si>
    <t>潘馥琦 合計</t>
  </si>
  <si>
    <t>蔡青穎 合計</t>
  </si>
  <si>
    <t>蔡清穎 合計</t>
  </si>
  <si>
    <t>鄭保泰 合計</t>
  </si>
  <si>
    <t>盧亮吟 合計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</si>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</sst>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m/d;@"/>
    <numFmt numFmtId="178" formatCode="#,##0_ "/>
  </numFmts>
  <fonts count="3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9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176" fontId="28" fillId="0" borderId="11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vertical="center"/>
    </xf>
    <xf numFmtId="176" fontId="32" fillId="0" borderId="0" xfId="0" applyNumberFormat="1" applyFont="1" applyFill="1" applyBorder="1" applyAlignment="1">
      <alignment horizontal="center" vertical="center" wrapText="1"/>
    </xf>
    <xf numFmtId="176" fontId="23" fillId="0" borderId="11" xfId="0" applyNumberFormat="1" applyFont="1" applyBorder="1">
      <alignment vertical="center"/>
    </xf>
    <xf numFmtId="176" fontId="23" fillId="0" borderId="11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176" fontId="23" fillId="0" borderId="11" xfId="0" applyNumberFormat="1" applyFont="1" applyFill="1" applyBorder="1" applyAlignment="1">
      <alignment horizontal="center" vertical="center" wrapText="1"/>
    </xf>
    <xf numFmtId="176" fontId="27" fillId="0" borderId="11" xfId="0" applyNumberFormat="1" applyFont="1" applyFill="1" applyBorder="1" applyAlignment="1">
      <alignment horizontal="center" vertical="center"/>
    </xf>
    <xf numFmtId="177" fontId="26" fillId="0" borderId="11" xfId="0" applyNumberFormat="1" applyFont="1" applyBorder="1" applyAlignment="1">
      <alignment horizontal="left" vertical="center"/>
    </xf>
    <xf numFmtId="176" fontId="23" fillId="0" borderId="11" xfId="0" applyNumberFormat="1" applyFont="1" applyBorder="1" applyAlignment="1">
      <alignment horizontal="right" vertical="center"/>
    </xf>
    <xf numFmtId="176" fontId="33" fillId="0" borderId="11" xfId="0" applyNumberFormat="1" applyFont="1" applyBorder="1" applyAlignment="1">
      <alignment horizontal="right" vertical="center"/>
    </xf>
    <xf numFmtId="176" fontId="23" fillId="33" borderId="11" xfId="0" applyNumberFormat="1" applyFont="1" applyFill="1" applyBorder="1" applyAlignment="1">
      <alignment horizontal="right" vertical="center"/>
    </xf>
    <xf numFmtId="176" fontId="27" fillId="0" borderId="11" xfId="0" applyNumberFormat="1" applyFont="1" applyBorder="1" applyAlignment="1">
      <alignment horizontal="right" vertical="center"/>
    </xf>
    <xf numFmtId="178" fontId="23" fillId="0" borderId="11" xfId="0" applyNumberFormat="1" applyFont="1" applyBorder="1">
      <alignment vertical="center"/>
    </xf>
    <xf numFmtId="176" fontId="31" fillId="0" borderId="11" xfId="0" applyNumberFormat="1" applyFont="1" applyFill="1" applyBorder="1" applyAlignment="1">
      <alignment vertical="center" wrapText="1"/>
    </xf>
    <xf numFmtId="176" fontId="26" fillId="33" borderId="11" xfId="0" applyNumberFormat="1" applyFont="1" applyFill="1" applyBorder="1">
      <alignment vertical="center"/>
    </xf>
    <xf numFmtId="176" fontId="26" fillId="0" borderId="11" xfId="0" applyNumberFormat="1" applyFont="1" applyBorder="1">
      <alignment vertical="center"/>
    </xf>
    <xf numFmtId="0" fontId="23" fillId="0" borderId="11" xfId="0" applyFont="1" applyFill="1" applyBorder="1" applyAlignment="1">
      <alignment horizontal="center" vertical="center"/>
    </xf>
    <xf numFmtId="176" fontId="23" fillId="33" borderId="11" xfId="0" applyNumberFormat="1" applyFont="1" applyFill="1" applyBorder="1">
      <alignment vertical="center"/>
    </xf>
    <xf numFmtId="177" fontId="26" fillId="0" borderId="11" xfId="0" applyNumberFormat="1" applyFont="1" applyBorder="1" applyAlignment="1">
      <alignment horizontal="left" vertical="center" wrapText="1"/>
    </xf>
    <xf numFmtId="176" fontId="24" fillId="0" borderId="11" xfId="0" applyNumberFormat="1" applyFont="1" applyFill="1" applyBorder="1" applyAlignment="1">
      <alignment horizontal="center" vertical="center" wrapText="1"/>
    </xf>
    <xf numFmtId="176" fontId="23" fillId="0" borderId="11" xfId="0" applyNumberFormat="1" applyFont="1" applyFill="1" applyBorder="1">
      <alignment vertical="center"/>
    </xf>
    <xf numFmtId="176" fontId="24" fillId="0" borderId="11" xfId="0" applyNumberFormat="1" applyFont="1" applyBorder="1" applyAlignment="1">
      <alignment horizontal="center" vertical="center"/>
    </xf>
    <xf numFmtId="176" fontId="27" fillId="0" borderId="11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center" vertical="center"/>
    </xf>
    <xf numFmtId="176" fontId="25" fillId="0" borderId="11" xfId="0" applyNumberFormat="1" applyFont="1" applyBorder="1">
      <alignment vertical="center"/>
    </xf>
    <xf numFmtId="0" fontId="25" fillId="0" borderId="11" xfId="0" applyFont="1" applyFill="1" applyBorder="1" applyAlignment="1">
      <alignment horizontal="center" vertical="center"/>
    </xf>
    <xf numFmtId="176" fontId="25" fillId="0" borderId="11" xfId="0" applyNumberFormat="1" applyFont="1" applyFill="1" applyBorder="1">
      <alignment vertical="center"/>
    </xf>
    <xf numFmtId="176" fontId="23" fillId="0" borderId="0" xfId="0" applyNumberFormat="1" applyFont="1" applyBorder="1">
      <alignment vertical="center"/>
    </xf>
    <xf numFmtId="176" fontId="23" fillId="0" borderId="0" xfId="0" applyNumberFormat="1" applyFont="1" applyBorder="1" applyAlignment="1">
      <alignment horizontal="center" vertical="center"/>
    </xf>
    <xf numFmtId="176" fontId="24" fillId="0" borderId="0" xfId="0" applyNumberFormat="1" applyFont="1" applyBorder="1" applyAlignment="1">
      <alignment horizontal="center" vertical="center" wrapText="1"/>
    </xf>
    <xf numFmtId="176" fontId="27" fillId="0" borderId="0" xfId="0" applyNumberFormat="1" applyFont="1" applyBorder="1" applyAlignment="1">
      <alignment horizontal="center" vertical="center"/>
    </xf>
    <xf numFmtId="177" fontId="26" fillId="0" borderId="0" xfId="0" applyNumberFormat="1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right" vertical="center"/>
    </xf>
    <xf numFmtId="176" fontId="23" fillId="33" borderId="0" xfId="0" applyNumberFormat="1" applyFont="1" applyFill="1" applyBorder="1" applyAlignment="1">
      <alignment horizontal="right" vertical="center"/>
    </xf>
    <xf numFmtId="178" fontId="23" fillId="0" borderId="0" xfId="0" applyNumberFormat="1" applyFont="1" applyBorder="1">
      <alignment vertical="center"/>
    </xf>
    <xf numFmtId="176" fontId="31" fillId="0" borderId="0" xfId="0" applyNumberFormat="1" applyFont="1" applyFill="1" applyBorder="1" applyAlignment="1">
      <alignment vertical="center" wrapText="1"/>
    </xf>
    <xf numFmtId="176" fontId="23" fillId="33" borderId="0" xfId="0" applyNumberFormat="1" applyFont="1" applyFill="1" applyBorder="1">
      <alignment vertical="center"/>
    </xf>
    <xf numFmtId="176" fontId="25" fillId="0" borderId="0" xfId="0" applyNumberFormat="1" applyFont="1" applyBorder="1">
      <alignment vertical="center"/>
    </xf>
    <xf numFmtId="176" fontId="19" fillId="0" borderId="10" xfId="0" applyNumberFormat="1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5"/>
  <sheetViews>
    <sheetView tabSelected="1" topLeftCell="A10" zoomScaleNormal="100" workbookViewId="0">
      <selection activeCell="C18" sqref="C18"/>
    </sheetView>
  </sheetViews>
  <sheetFormatPr defaultColWidth="8.77734375" defaultRowHeight="16.2" outlineLevelRow="2"/>
  <cols>
    <col min="1" max="2" width="8.109375" style="1" customWidth="1"/>
    <col min="3" max="3" width="4.88671875" style="3" customWidth="1"/>
    <col min="4" max="4" width="4.88671875" style="1" customWidth="1"/>
    <col min="5" max="5" width="6.77734375" style="3" customWidth="1"/>
    <col min="6" max="6" width="4.21875" style="3" customWidth="1"/>
    <col min="7" max="7" width="7.77734375" style="1" customWidth="1"/>
    <col min="8" max="8" width="4.21875" style="2" customWidth="1"/>
    <col min="9" max="10" width="7.77734375" style="1" customWidth="1"/>
    <col min="11" max="12" width="7.77734375" style="2" customWidth="1"/>
    <col min="13" max="13" width="5.21875" style="2" bestFit="1" customWidth="1"/>
    <col min="14" max="14" width="5.88671875" style="2" customWidth="1"/>
    <col min="15" max="17" width="4.33203125" style="2" customWidth="1"/>
    <col min="18" max="18" width="7.77734375" style="2" customWidth="1"/>
    <col min="19" max="19" width="8.109375" style="2" customWidth="1"/>
    <col min="20" max="20" width="6" style="2" customWidth="1"/>
    <col min="21" max="22" width="4.88671875" style="1" customWidth="1"/>
    <col min="23" max="23" width="11.77734375" style="1" customWidth="1"/>
    <col min="24" max="16384" width="8.77734375" style="1"/>
  </cols>
  <sheetData>
    <row r="1" spans="1:24" ht="28.5" customHeight="1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13"/>
    </row>
    <row r="2" spans="1:24" s="8" customFormat="1" ht="47.4" customHeight="1">
      <c r="A2" s="9" t="s">
        <v>2</v>
      </c>
      <c r="B2" s="9" t="s">
        <v>0</v>
      </c>
      <c r="C2" s="5" t="s">
        <v>1</v>
      </c>
      <c r="D2" s="4" t="s">
        <v>3</v>
      </c>
      <c r="E2" s="5" t="s">
        <v>10</v>
      </c>
      <c r="F2" s="4" t="s">
        <v>4</v>
      </c>
      <c r="G2" s="5" t="s">
        <v>5</v>
      </c>
      <c r="H2" s="5" t="s">
        <v>6</v>
      </c>
      <c r="I2" s="7" t="s">
        <v>16</v>
      </c>
      <c r="J2" s="7" t="s">
        <v>9</v>
      </c>
      <c r="K2" s="7" t="s">
        <v>8</v>
      </c>
      <c r="L2" s="7" t="s">
        <v>7</v>
      </c>
      <c r="M2" s="7" t="s">
        <v>18</v>
      </c>
      <c r="N2" s="7" t="s">
        <v>19</v>
      </c>
      <c r="O2" s="7" t="s">
        <v>20</v>
      </c>
      <c r="P2" s="7" t="s">
        <v>21</v>
      </c>
      <c r="Q2" s="11" t="s">
        <v>14</v>
      </c>
      <c r="R2" s="7" t="s">
        <v>15</v>
      </c>
      <c r="S2" s="6" t="s">
        <v>11</v>
      </c>
      <c r="T2" s="10" t="s">
        <v>22</v>
      </c>
      <c r="U2" s="7" t="s">
        <v>23</v>
      </c>
      <c r="V2" s="7" t="s">
        <v>24</v>
      </c>
      <c r="W2" s="12" t="s">
        <v>12</v>
      </c>
    </row>
    <row r="3" spans="1:24" ht="34.799999999999997" customHeight="1" outlineLevel="2">
      <c r="A3" s="15" t="s">
        <v>51</v>
      </c>
      <c r="B3" s="15" t="s">
        <v>52</v>
      </c>
      <c r="C3" s="37" t="s">
        <v>53</v>
      </c>
      <c r="D3" s="36" t="s">
        <v>54</v>
      </c>
      <c r="E3" s="37" t="s">
        <v>28</v>
      </c>
      <c r="F3" s="35">
        <v>245</v>
      </c>
      <c r="G3" s="20">
        <v>43760</v>
      </c>
      <c r="H3" s="21">
        <v>1</v>
      </c>
      <c r="I3" s="15">
        <v>845</v>
      </c>
      <c r="J3" s="15">
        <v>615</v>
      </c>
      <c r="K3" s="21">
        <v>97</v>
      </c>
      <c r="L3" s="23">
        <f>SUM(I3:K3)</f>
        <v>1557</v>
      </c>
      <c r="M3" s="21">
        <v>183</v>
      </c>
      <c r="N3" s="21"/>
      <c r="O3" s="21"/>
      <c r="P3" s="21"/>
      <c r="Q3" s="25"/>
      <c r="R3" s="15">
        <f>L3-SUM(M3:Q3)</f>
        <v>1374</v>
      </c>
      <c r="S3" s="26" t="s">
        <v>13</v>
      </c>
      <c r="T3" s="30">
        <v>649</v>
      </c>
      <c r="U3" s="15"/>
      <c r="V3" s="15">
        <v>499</v>
      </c>
      <c r="W3" s="15">
        <f>L3+SUM(T3:V3)</f>
        <v>2705</v>
      </c>
    </row>
    <row r="4" spans="1:24" ht="34.799999999999997" customHeight="1" outlineLevel="1">
      <c r="A4" s="38" t="s">
        <v>63</v>
      </c>
      <c r="B4" s="15"/>
      <c r="C4" s="37"/>
      <c r="D4" s="36"/>
      <c r="E4" s="37"/>
      <c r="F4" s="35"/>
      <c r="G4" s="20">
        <f t="shared" ref="G4:W4" si="0">SUBTOTAL(9,G3:G3)</f>
        <v>43760</v>
      </c>
      <c r="H4" s="21">
        <f t="shared" si="0"/>
        <v>1</v>
      </c>
      <c r="I4" s="15">
        <f t="shared" si="0"/>
        <v>845</v>
      </c>
      <c r="J4" s="15">
        <f t="shared" si="0"/>
        <v>615</v>
      </c>
      <c r="K4" s="21">
        <f t="shared" si="0"/>
        <v>97</v>
      </c>
      <c r="L4" s="23">
        <f t="shared" si="0"/>
        <v>1557</v>
      </c>
      <c r="M4" s="21">
        <f t="shared" si="0"/>
        <v>183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5">
        <f t="shared" si="0"/>
        <v>0</v>
      </c>
      <c r="R4" s="15">
        <f t="shared" si="0"/>
        <v>1374</v>
      </c>
      <c r="S4" s="26">
        <f t="shared" si="0"/>
        <v>0</v>
      </c>
      <c r="T4" s="30">
        <f t="shared" si="0"/>
        <v>649</v>
      </c>
      <c r="U4" s="15">
        <f t="shared" si="0"/>
        <v>0</v>
      </c>
      <c r="V4" s="15">
        <f t="shared" si="0"/>
        <v>499</v>
      </c>
      <c r="W4" s="15">
        <f t="shared" si="0"/>
        <v>2705</v>
      </c>
    </row>
    <row r="5" spans="1:24" ht="34.799999999999997" customHeight="1" outlineLevel="2">
      <c r="A5" s="29" t="s">
        <v>39</v>
      </c>
      <c r="B5" s="29" t="s">
        <v>40</v>
      </c>
      <c r="C5" s="18" t="s">
        <v>35</v>
      </c>
      <c r="D5" s="32" t="s">
        <v>27</v>
      </c>
      <c r="E5" s="32" t="s">
        <v>41</v>
      </c>
      <c r="F5" s="19">
        <v>180</v>
      </c>
      <c r="G5" s="20">
        <v>43762</v>
      </c>
      <c r="H5" s="21">
        <v>1</v>
      </c>
      <c r="I5" s="15">
        <v>702</v>
      </c>
      <c r="J5" s="15">
        <v>534</v>
      </c>
      <c r="K5" s="21">
        <v>97</v>
      </c>
      <c r="L5" s="23">
        <f>SUM(I5:K5)</f>
        <v>1333</v>
      </c>
      <c r="M5" s="21"/>
      <c r="N5" s="21"/>
      <c r="O5" s="21"/>
      <c r="P5" s="21"/>
      <c r="Q5" s="25"/>
      <c r="R5" s="15">
        <f>L5-SUM(M5:Q5)</f>
        <v>1333</v>
      </c>
      <c r="S5" s="26" t="s">
        <v>13</v>
      </c>
      <c r="T5" s="30"/>
      <c r="U5" s="15"/>
      <c r="V5" s="15"/>
      <c r="W5" s="15">
        <f>L5+SUM(T5:V5)</f>
        <v>1333</v>
      </c>
      <c r="X5" s="14"/>
    </row>
    <row r="6" spans="1:24" ht="34.799999999999997" customHeight="1" outlineLevel="1">
      <c r="A6" s="39" t="s">
        <v>64</v>
      </c>
      <c r="B6" s="29"/>
      <c r="C6" s="18"/>
      <c r="D6" s="32"/>
      <c r="E6" s="32"/>
      <c r="F6" s="19"/>
      <c r="G6" s="20">
        <f t="shared" ref="G6:W6" si="1">SUBTOTAL(9,G5:G5)</f>
        <v>43762</v>
      </c>
      <c r="H6" s="21">
        <f t="shared" si="1"/>
        <v>1</v>
      </c>
      <c r="I6" s="15">
        <f t="shared" si="1"/>
        <v>702</v>
      </c>
      <c r="J6" s="15">
        <f t="shared" si="1"/>
        <v>534</v>
      </c>
      <c r="K6" s="21">
        <f t="shared" si="1"/>
        <v>97</v>
      </c>
      <c r="L6" s="23">
        <f t="shared" si="1"/>
        <v>1333</v>
      </c>
      <c r="M6" s="21">
        <f t="shared" si="1"/>
        <v>0</v>
      </c>
      <c r="N6" s="21">
        <f t="shared" si="1"/>
        <v>0</v>
      </c>
      <c r="O6" s="21">
        <f t="shared" si="1"/>
        <v>0</v>
      </c>
      <c r="P6" s="21">
        <f t="shared" si="1"/>
        <v>0</v>
      </c>
      <c r="Q6" s="25">
        <f t="shared" si="1"/>
        <v>0</v>
      </c>
      <c r="R6" s="15">
        <f t="shared" si="1"/>
        <v>1333</v>
      </c>
      <c r="S6" s="26">
        <f t="shared" si="1"/>
        <v>0</v>
      </c>
      <c r="T6" s="30">
        <f t="shared" si="1"/>
        <v>0</v>
      </c>
      <c r="U6" s="15">
        <f t="shared" si="1"/>
        <v>0</v>
      </c>
      <c r="V6" s="15">
        <f t="shared" si="1"/>
        <v>0</v>
      </c>
      <c r="W6" s="15">
        <f t="shared" si="1"/>
        <v>1333</v>
      </c>
      <c r="X6" s="14"/>
    </row>
    <row r="7" spans="1:24" ht="34.799999999999997" customHeight="1" outlineLevel="2">
      <c r="A7" s="15" t="s">
        <v>45</v>
      </c>
      <c r="B7" s="15" t="s">
        <v>46</v>
      </c>
      <c r="C7" s="37" t="s">
        <v>47</v>
      </c>
      <c r="D7" s="34" t="s">
        <v>27</v>
      </c>
      <c r="E7" s="37" t="s">
        <v>36</v>
      </c>
      <c r="F7" s="35">
        <v>190</v>
      </c>
      <c r="G7" s="20" t="s">
        <v>48</v>
      </c>
      <c r="H7" s="21">
        <v>4</v>
      </c>
      <c r="I7" s="15">
        <v>2896</v>
      </c>
      <c r="J7" s="15">
        <v>2672</v>
      </c>
      <c r="K7" s="21">
        <v>388</v>
      </c>
      <c r="L7" s="23">
        <f>SUM(I7:K7)</f>
        <v>5956</v>
      </c>
      <c r="M7" s="21">
        <v>308</v>
      </c>
      <c r="N7" s="21"/>
      <c r="O7" s="21"/>
      <c r="P7" s="21"/>
      <c r="Q7" s="25"/>
      <c r="R7" s="15">
        <f>L7-SUM(M7:Q7)</f>
        <v>5648</v>
      </c>
      <c r="S7" s="26"/>
      <c r="T7" s="30">
        <v>1093</v>
      </c>
      <c r="U7" s="15"/>
      <c r="V7" s="15">
        <v>840</v>
      </c>
      <c r="W7" s="15">
        <f>L7+SUM(T7:V7)</f>
        <v>7889</v>
      </c>
      <c r="X7" s="2"/>
    </row>
    <row r="8" spans="1:24" ht="34.799999999999997" customHeight="1" outlineLevel="2">
      <c r="A8" s="15" t="s">
        <v>45</v>
      </c>
      <c r="B8" s="15" t="s">
        <v>46</v>
      </c>
      <c r="C8" s="37" t="s">
        <v>47</v>
      </c>
      <c r="D8" s="34" t="s">
        <v>27</v>
      </c>
      <c r="E8" s="37" t="s">
        <v>36</v>
      </c>
      <c r="F8" s="35">
        <v>190</v>
      </c>
      <c r="G8" s="20" t="s">
        <v>49</v>
      </c>
      <c r="H8" s="21">
        <v>8</v>
      </c>
      <c r="I8" s="15">
        <v>368</v>
      </c>
      <c r="J8" s="15"/>
      <c r="K8" s="21"/>
      <c r="L8" s="23">
        <f>SUM(I8:K8)</f>
        <v>368</v>
      </c>
      <c r="M8" s="21"/>
      <c r="N8" s="21"/>
      <c r="O8" s="21"/>
      <c r="P8" s="21"/>
      <c r="Q8" s="25"/>
      <c r="R8" s="15">
        <f>L8-SUM(M8:Q8)</f>
        <v>368</v>
      </c>
      <c r="S8" s="26" t="s">
        <v>50</v>
      </c>
      <c r="T8" s="30"/>
      <c r="U8" s="15"/>
      <c r="V8" s="15"/>
      <c r="W8" s="15">
        <f>L8+SUM(T8:V8)</f>
        <v>368</v>
      </c>
      <c r="X8" s="2"/>
    </row>
    <row r="9" spans="1:24" ht="34.799999999999997" customHeight="1" outlineLevel="1">
      <c r="A9" s="38" t="s">
        <v>65</v>
      </c>
      <c r="B9" s="15"/>
      <c r="C9" s="37"/>
      <c r="D9" s="34"/>
      <c r="E9" s="37"/>
      <c r="F9" s="35"/>
      <c r="G9" s="20">
        <f t="shared" ref="G9:W9" si="2">SUBTOTAL(9,G7:G8)</f>
        <v>0</v>
      </c>
      <c r="H9" s="21">
        <f t="shared" si="2"/>
        <v>12</v>
      </c>
      <c r="I9" s="15">
        <f t="shared" si="2"/>
        <v>3264</v>
      </c>
      <c r="J9" s="15">
        <f t="shared" si="2"/>
        <v>2672</v>
      </c>
      <c r="K9" s="21">
        <f t="shared" si="2"/>
        <v>388</v>
      </c>
      <c r="L9" s="23">
        <f t="shared" si="2"/>
        <v>6324</v>
      </c>
      <c r="M9" s="21">
        <f t="shared" si="2"/>
        <v>308</v>
      </c>
      <c r="N9" s="21">
        <f t="shared" si="2"/>
        <v>0</v>
      </c>
      <c r="O9" s="21">
        <f t="shared" si="2"/>
        <v>0</v>
      </c>
      <c r="P9" s="21">
        <f t="shared" si="2"/>
        <v>0</v>
      </c>
      <c r="Q9" s="25">
        <f t="shared" si="2"/>
        <v>0</v>
      </c>
      <c r="R9" s="15">
        <f t="shared" si="2"/>
        <v>6016</v>
      </c>
      <c r="S9" s="26">
        <f t="shared" si="2"/>
        <v>0</v>
      </c>
      <c r="T9" s="30">
        <f t="shared" si="2"/>
        <v>1093</v>
      </c>
      <c r="U9" s="15">
        <f t="shared" si="2"/>
        <v>0</v>
      </c>
      <c r="V9" s="15">
        <f t="shared" si="2"/>
        <v>840</v>
      </c>
      <c r="W9" s="15">
        <f t="shared" si="2"/>
        <v>8257</v>
      </c>
      <c r="X9" s="2"/>
    </row>
    <row r="10" spans="1:24" ht="34.799999999999997" customHeight="1" outlineLevel="2">
      <c r="A10" s="29" t="s">
        <v>33</v>
      </c>
      <c r="B10" s="29" t="s">
        <v>34</v>
      </c>
      <c r="C10" s="29" t="s">
        <v>35</v>
      </c>
      <c r="D10" s="17" t="s">
        <v>27</v>
      </c>
      <c r="E10" s="18" t="s">
        <v>36</v>
      </c>
      <c r="F10" s="19">
        <v>190</v>
      </c>
      <c r="G10" s="31">
        <v>43769</v>
      </c>
      <c r="H10" s="21">
        <v>1</v>
      </c>
      <c r="I10" s="15">
        <v>724</v>
      </c>
      <c r="J10" s="15">
        <v>668</v>
      </c>
      <c r="K10" s="21">
        <v>97</v>
      </c>
      <c r="L10" s="23">
        <f>SUM(I10:K10)</f>
        <v>1489</v>
      </c>
      <c r="M10" s="21"/>
      <c r="N10" s="21"/>
      <c r="O10" s="21"/>
      <c r="P10" s="21"/>
      <c r="Q10" s="25"/>
      <c r="R10" s="15">
        <f>L10-SUM(M10:Q10)</f>
        <v>1489</v>
      </c>
      <c r="S10" s="26"/>
      <c r="T10" s="30"/>
      <c r="U10" s="15"/>
      <c r="V10" s="15"/>
      <c r="W10" s="15">
        <f>L10+SUM(T10:V10)</f>
        <v>1489</v>
      </c>
      <c r="X10" s="14"/>
    </row>
    <row r="11" spans="1:24" ht="34.799999999999997" customHeight="1" outlineLevel="2">
      <c r="A11" s="29" t="s">
        <v>33</v>
      </c>
      <c r="B11" s="29" t="s">
        <v>34</v>
      </c>
      <c r="C11" s="29" t="s">
        <v>35</v>
      </c>
      <c r="D11" s="17" t="s">
        <v>27</v>
      </c>
      <c r="E11" s="18" t="s">
        <v>36</v>
      </c>
      <c r="F11" s="19">
        <v>190</v>
      </c>
      <c r="G11" s="31" t="s">
        <v>37</v>
      </c>
      <c r="H11" s="21">
        <v>1</v>
      </c>
      <c r="I11" s="15">
        <v>46</v>
      </c>
      <c r="J11" s="15"/>
      <c r="K11" s="21"/>
      <c r="L11" s="23">
        <f>SUM(I11:K11)</f>
        <v>46</v>
      </c>
      <c r="M11" s="21"/>
      <c r="N11" s="21"/>
      <c r="O11" s="21"/>
      <c r="P11" s="21"/>
      <c r="Q11" s="25"/>
      <c r="R11" s="15">
        <f>L11-SUM(M11:Q11)</f>
        <v>46</v>
      </c>
      <c r="S11" s="26" t="s">
        <v>38</v>
      </c>
      <c r="T11" s="30"/>
      <c r="U11" s="15"/>
      <c r="V11" s="15"/>
      <c r="W11" s="15">
        <f>L11+SUM(T11:V11)</f>
        <v>46</v>
      </c>
    </row>
    <row r="12" spans="1:24" ht="34.799999999999997" customHeight="1" outlineLevel="2">
      <c r="A12" s="15" t="s">
        <v>33</v>
      </c>
      <c r="B12" s="15" t="s">
        <v>57</v>
      </c>
      <c r="C12" s="37" t="s">
        <v>35</v>
      </c>
      <c r="D12" s="36" t="s">
        <v>27</v>
      </c>
      <c r="E12" s="37" t="s">
        <v>36</v>
      </c>
      <c r="F12" s="35">
        <v>190</v>
      </c>
      <c r="G12" s="20">
        <v>43739</v>
      </c>
      <c r="H12" s="21">
        <v>1</v>
      </c>
      <c r="I12" s="15">
        <v>724</v>
      </c>
      <c r="J12" s="15">
        <v>668</v>
      </c>
      <c r="K12" s="21">
        <v>97</v>
      </c>
      <c r="L12" s="23">
        <f>SUM(I12:K12)</f>
        <v>1489</v>
      </c>
      <c r="M12" s="21"/>
      <c r="N12" s="21"/>
      <c r="O12" s="21"/>
      <c r="P12" s="21"/>
      <c r="Q12" s="25"/>
      <c r="R12" s="15">
        <f>L12-SUM(M12:Q12)</f>
        <v>1489</v>
      </c>
      <c r="S12" s="26"/>
      <c r="T12" s="30"/>
      <c r="U12" s="15"/>
      <c r="V12" s="15"/>
      <c r="W12" s="15">
        <f>L12+SUM(T12:V12)</f>
        <v>1489</v>
      </c>
    </row>
    <row r="13" spans="1:24" ht="34.799999999999997" customHeight="1" outlineLevel="1">
      <c r="A13" s="38" t="s">
        <v>66</v>
      </c>
      <c r="B13" s="15"/>
      <c r="C13" s="37"/>
      <c r="D13" s="36"/>
      <c r="E13" s="37"/>
      <c r="F13" s="35"/>
      <c r="G13" s="20">
        <f t="shared" ref="G13:W13" si="3">SUBTOTAL(9,G10:G12)</f>
        <v>87508</v>
      </c>
      <c r="H13" s="21">
        <f t="shared" si="3"/>
        <v>3</v>
      </c>
      <c r="I13" s="15">
        <f t="shared" si="3"/>
        <v>1494</v>
      </c>
      <c r="J13" s="15">
        <f t="shared" si="3"/>
        <v>1336</v>
      </c>
      <c r="K13" s="21">
        <f t="shared" si="3"/>
        <v>194</v>
      </c>
      <c r="L13" s="23">
        <f t="shared" si="3"/>
        <v>3024</v>
      </c>
      <c r="M13" s="21">
        <f t="shared" si="3"/>
        <v>0</v>
      </c>
      <c r="N13" s="21">
        <f t="shared" si="3"/>
        <v>0</v>
      </c>
      <c r="O13" s="21">
        <f t="shared" si="3"/>
        <v>0</v>
      </c>
      <c r="P13" s="21">
        <f t="shared" si="3"/>
        <v>0</v>
      </c>
      <c r="Q13" s="25">
        <f t="shared" si="3"/>
        <v>0</v>
      </c>
      <c r="R13" s="15">
        <f t="shared" si="3"/>
        <v>3024</v>
      </c>
      <c r="S13" s="26">
        <f t="shared" si="3"/>
        <v>0</v>
      </c>
      <c r="T13" s="30">
        <f t="shared" si="3"/>
        <v>0</v>
      </c>
      <c r="U13" s="15">
        <f t="shared" si="3"/>
        <v>0</v>
      </c>
      <c r="V13" s="15">
        <f t="shared" si="3"/>
        <v>0</v>
      </c>
      <c r="W13" s="15">
        <f t="shared" si="3"/>
        <v>3024</v>
      </c>
    </row>
    <row r="14" spans="1:24" ht="34.799999999999997" customHeight="1" outlineLevel="2">
      <c r="A14" s="15" t="s">
        <v>25</v>
      </c>
      <c r="B14" s="15" t="s">
        <v>26</v>
      </c>
      <c r="C14" s="16"/>
      <c r="D14" s="17" t="s">
        <v>27</v>
      </c>
      <c r="E14" s="18" t="s">
        <v>28</v>
      </c>
      <c r="F14" s="19">
        <v>170</v>
      </c>
      <c r="G14" s="20" t="s">
        <v>29</v>
      </c>
      <c r="H14" s="21">
        <v>14</v>
      </c>
      <c r="I14" s="15">
        <v>9520</v>
      </c>
      <c r="J14" s="15">
        <v>7476</v>
      </c>
      <c r="K14" s="22">
        <v>1358</v>
      </c>
      <c r="L14" s="23">
        <f>SUM(I14:K14)</f>
        <v>18354</v>
      </c>
      <c r="M14" s="24"/>
      <c r="N14" s="24"/>
      <c r="O14" s="24"/>
      <c r="P14" s="24"/>
      <c r="Q14" s="25"/>
      <c r="R14" s="15">
        <f>L14-SUM(M14:Q14)</f>
        <v>18354</v>
      </c>
      <c r="S14" s="26" t="s">
        <v>58</v>
      </c>
      <c r="T14" s="27"/>
      <c r="U14" s="28"/>
      <c r="V14" s="28"/>
      <c r="W14" s="15">
        <f>L14+SUM(T14:V14)</f>
        <v>18354</v>
      </c>
    </row>
    <row r="15" spans="1:24" ht="34.799999999999997" customHeight="1" outlineLevel="1">
      <c r="A15" s="38" t="s">
        <v>67</v>
      </c>
      <c r="B15" s="15"/>
      <c r="C15" s="16"/>
      <c r="D15" s="17"/>
      <c r="E15" s="18"/>
      <c r="F15" s="19"/>
      <c r="G15" s="20">
        <f t="shared" ref="G15:W15" si="4">SUBTOTAL(9,G14:G14)</f>
        <v>0</v>
      </c>
      <c r="H15" s="21">
        <f t="shared" si="4"/>
        <v>14</v>
      </c>
      <c r="I15" s="15">
        <f t="shared" si="4"/>
        <v>9520</v>
      </c>
      <c r="J15" s="15">
        <f t="shared" si="4"/>
        <v>7476</v>
      </c>
      <c r="K15" s="22">
        <f t="shared" si="4"/>
        <v>1358</v>
      </c>
      <c r="L15" s="23">
        <f t="shared" si="4"/>
        <v>18354</v>
      </c>
      <c r="M15" s="24">
        <f t="shared" si="4"/>
        <v>0</v>
      </c>
      <c r="N15" s="24">
        <f t="shared" si="4"/>
        <v>0</v>
      </c>
      <c r="O15" s="24">
        <f t="shared" si="4"/>
        <v>0</v>
      </c>
      <c r="P15" s="24">
        <f t="shared" si="4"/>
        <v>0</v>
      </c>
      <c r="Q15" s="25">
        <f t="shared" si="4"/>
        <v>0</v>
      </c>
      <c r="R15" s="15">
        <f t="shared" si="4"/>
        <v>18354</v>
      </c>
      <c r="S15" s="26">
        <f t="shared" si="4"/>
        <v>0</v>
      </c>
      <c r="T15" s="27">
        <f t="shared" si="4"/>
        <v>0</v>
      </c>
      <c r="U15" s="28">
        <f t="shared" si="4"/>
        <v>0</v>
      </c>
      <c r="V15" s="28">
        <f t="shared" si="4"/>
        <v>0</v>
      </c>
      <c r="W15" s="15">
        <f t="shared" si="4"/>
        <v>18354</v>
      </c>
    </row>
    <row r="16" spans="1:24" ht="34.799999999999997" customHeight="1" outlineLevel="2">
      <c r="A16" s="33" t="s">
        <v>42</v>
      </c>
      <c r="B16" s="33" t="s">
        <v>43</v>
      </c>
      <c r="C16" s="29" t="s">
        <v>44</v>
      </c>
      <c r="D16" s="32" t="s">
        <v>27</v>
      </c>
      <c r="E16" s="18" t="s">
        <v>28</v>
      </c>
      <c r="F16" s="19">
        <v>170</v>
      </c>
      <c r="G16" s="20">
        <v>43753</v>
      </c>
      <c r="H16" s="21">
        <v>1</v>
      </c>
      <c r="I16" s="15">
        <v>680</v>
      </c>
      <c r="J16" s="15">
        <v>534</v>
      </c>
      <c r="K16" s="21">
        <v>97</v>
      </c>
      <c r="L16" s="23">
        <f>SUM(I16:K16)</f>
        <v>1311</v>
      </c>
      <c r="M16" s="21"/>
      <c r="N16" s="21"/>
      <c r="O16" s="21"/>
      <c r="P16" s="21"/>
      <c r="Q16" s="25"/>
      <c r="R16" s="15">
        <f>L16-SUM(M16:Q16)</f>
        <v>1311</v>
      </c>
      <c r="S16" s="26" t="s">
        <v>13</v>
      </c>
      <c r="T16" s="30"/>
      <c r="U16" s="15"/>
      <c r="V16" s="15"/>
      <c r="W16" s="15">
        <f>L16+SUM(T16:V16)</f>
        <v>1311</v>
      </c>
    </row>
    <row r="17" spans="1:23" ht="34.799999999999997" customHeight="1" outlineLevel="1">
      <c r="A17" s="40" t="s">
        <v>68</v>
      </c>
      <c r="B17" s="33"/>
      <c r="C17" s="29"/>
      <c r="D17" s="32"/>
      <c r="E17" s="18"/>
      <c r="F17" s="19"/>
      <c r="G17" s="20">
        <f t="shared" ref="G17:W17" si="5">SUBTOTAL(9,G16:G16)</f>
        <v>43753</v>
      </c>
      <c r="H17" s="21">
        <f t="shared" si="5"/>
        <v>1</v>
      </c>
      <c r="I17" s="15">
        <f t="shared" si="5"/>
        <v>680</v>
      </c>
      <c r="J17" s="15">
        <f t="shared" si="5"/>
        <v>534</v>
      </c>
      <c r="K17" s="21">
        <f t="shared" si="5"/>
        <v>97</v>
      </c>
      <c r="L17" s="23">
        <f t="shared" si="5"/>
        <v>1311</v>
      </c>
      <c r="M17" s="21">
        <f t="shared" si="5"/>
        <v>0</v>
      </c>
      <c r="N17" s="21">
        <f t="shared" si="5"/>
        <v>0</v>
      </c>
      <c r="O17" s="21">
        <f t="shared" si="5"/>
        <v>0</v>
      </c>
      <c r="P17" s="21">
        <f t="shared" si="5"/>
        <v>0</v>
      </c>
      <c r="Q17" s="25">
        <f t="shared" si="5"/>
        <v>0</v>
      </c>
      <c r="R17" s="15">
        <f t="shared" si="5"/>
        <v>1311</v>
      </c>
      <c r="S17" s="26">
        <f t="shared" si="5"/>
        <v>0</v>
      </c>
      <c r="T17" s="30">
        <f t="shared" si="5"/>
        <v>0</v>
      </c>
      <c r="U17" s="15">
        <f t="shared" si="5"/>
        <v>0</v>
      </c>
      <c r="V17" s="15">
        <f t="shared" si="5"/>
        <v>0</v>
      </c>
      <c r="W17" s="15">
        <f t="shared" si="5"/>
        <v>1311</v>
      </c>
    </row>
    <row r="18" spans="1:23" ht="34.799999999999997" customHeight="1" outlineLevel="2">
      <c r="A18" s="29" t="s">
        <v>30</v>
      </c>
      <c r="B18" s="15" t="s">
        <v>26</v>
      </c>
      <c r="C18" s="16"/>
      <c r="D18" s="17" t="s">
        <v>27</v>
      </c>
      <c r="E18" s="18" t="s">
        <v>28</v>
      </c>
      <c r="F18" s="19">
        <v>170</v>
      </c>
      <c r="G18" s="20" t="s">
        <v>31</v>
      </c>
      <c r="H18" s="21">
        <v>3</v>
      </c>
      <c r="I18" s="15">
        <v>2040</v>
      </c>
      <c r="J18" s="15">
        <v>1602</v>
      </c>
      <c r="K18" s="21">
        <v>291</v>
      </c>
      <c r="L18" s="23">
        <f>SUM(I18:K18)</f>
        <v>3933</v>
      </c>
      <c r="M18" s="21"/>
      <c r="N18" s="21">
        <v>175</v>
      </c>
      <c r="O18" s="21"/>
      <c r="P18" s="21"/>
      <c r="Q18" s="25"/>
      <c r="R18" s="15">
        <f>L18-SUM(M18:Q18)</f>
        <v>3758</v>
      </c>
      <c r="S18" s="26" t="s">
        <v>32</v>
      </c>
      <c r="T18" s="30"/>
      <c r="U18" s="15">
        <v>622</v>
      </c>
      <c r="V18" s="15">
        <v>478</v>
      </c>
      <c r="W18" s="15">
        <f>L18+SUM(T18:V18)</f>
        <v>5033</v>
      </c>
    </row>
    <row r="19" spans="1:23" ht="34.799999999999997" customHeight="1" outlineLevel="1">
      <c r="A19" s="39" t="s">
        <v>69</v>
      </c>
      <c r="B19" s="15"/>
      <c r="C19" s="16"/>
      <c r="D19" s="17"/>
      <c r="E19" s="18"/>
      <c r="F19" s="19"/>
      <c r="G19" s="20">
        <f t="shared" ref="G19:W19" si="6">SUBTOTAL(9,G18:G18)</f>
        <v>0</v>
      </c>
      <c r="H19" s="21">
        <f t="shared" si="6"/>
        <v>3</v>
      </c>
      <c r="I19" s="15">
        <f t="shared" si="6"/>
        <v>2040</v>
      </c>
      <c r="J19" s="15">
        <f t="shared" si="6"/>
        <v>1602</v>
      </c>
      <c r="K19" s="21">
        <f t="shared" si="6"/>
        <v>291</v>
      </c>
      <c r="L19" s="23">
        <f t="shared" si="6"/>
        <v>3933</v>
      </c>
      <c r="M19" s="21">
        <f t="shared" si="6"/>
        <v>0</v>
      </c>
      <c r="N19" s="21">
        <f t="shared" si="6"/>
        <v>175</v>
      </c>
      <c r="O19" s="21">
        <f t="shared" si="6"/>
        <v>0</v>
      </c>
      <c r="P19" s="21">
        <f t="shared" si="6"/>
        <v>0</v>
      </c>
      <c r="Q19" s="25">
        <f t="shared" si="6"/>
        <v>0</v>
      </c>
      <c r="R19" s="15">
        <f t="shared" si="6"/>
        <v>3758</v>
      </c>
      <c r="S19" s="26">
        <f t="shared" si="6"/>
        <v>0</v>
      </c>
      <c r="T19" s="30">
        <f t="shared" si="6"/>
        <v>0</v>
      </c>
      <c r="U19" s="15">
        <f t="shared" si="6"/>
        <v>622</v>
      </c>
      <c r="V19" s="15">
        <f t="shared" si="6"/>
        <v>478</v>
      </c>
      <c r="W19" s="15">
        <f t="shared" si="6"/>
        <v>5033</v>
      </c>
    </row>
    <row r="20" spans="1:23" ht="34.799999999999997" customHeight="1" outlineLevel="2">
      <c r="A20" s="15" t="s">
        <v>59</v>
      </c>
      <c r="B20" s="15" t="s">
        <v>60</v>
      </c>
      <c r="C20" s="37" t="s">
        <v>61</v>
      </c>
      <c r="D20" s="36" t="s">
        <v>62</v>
      </c>
      <c r="E20" s="37" t="s">
        <v>36</v>
      </c>
      <c r="F20" s="35">
        <v>190</v>
      </c>
      <c r="G20" s="20">
        <v>43745</v>
      </c>
      <c r="H20" s="21">
        <v>1</v>
      </c>
      <c r="I20" s="15">
        <v>724</v>
      </c>
      <c r="J20" s="15">
        <v>668</v>
      </c>
      <c r="K20" s="21">
        <v>97</v>
      </c>
      <c r="L20" s="23">
        <f>SUM(I20:K20)</f>
        <v>1489</v>
      </c>
      <c r="M20" s="21"/>
      <c r="N20" s="21"/>
      <c r="O20" s="21"/>
      <c r="P20" s="21"/>
      <c r="Q20" s="25"/>
      <c r="R20" s="15">
        <f>L20-SUM(M20:Q20)</f>
        <v>1489</v>
      </c>
      <c r="S20" s="26"/>
      <c r="T20" s="30"/>
      <c r="U20" s="15"/>
      <c r="V20" s="15"/>
      <c r="W20" s="15">
        <f>L20+SUM(T20:V20)</f>
        <v>1489</v>
      </c>
    </row>
    <row r="21" spans="1:23" ht="34.799999999999997" customHeight="1" outlineLevel="1">
      <c r="A21" s="38" t="s">
        <v>70</v>
      </c>
      <c r="B21" s="15"/>
      <c r="C21" s="37"/>
      <c r="D21" s="36"/>
      <c r="E21" s="37"/>
      <c r="F21" s="35"/>
      <c r="G21" s="20">
        <f t="shared" ref="G21:W21" si="7">SUBTOTAL(9,G20:G20)</f>
        <v>43745</v>
      </c>
      <c r="H21" s="21">
        <f t="shared" si="7"/>
        <v>1</v>
      </c>
      <c r="I21" s="15">
        <f t="shared" si="7"/>
        <v>724</v>
      </c>
      <c r="J21" s="15">
        <f t="shared" si="7"/>
        <v>668</v>
      </c>
      <c r="K21" s="21">
        <f t="shared" si="7"/>
        <v>97</v>
      </c>
      <c r="L21" s="23">
        <f t="shared" si="7"/>
        <v>1489</v>
      </c>
      <c r="M21" s="21">
        <f t="shared" si="7"/>
        <v>0</v>
      </c>
      <c r="N21" s="21">
        <f t="shared" si="7"/>
        <v>0</v>
      </c>
      <c r="O21" s="21">
        <f t="shared" si="7"/>
        <v>0</v>
      </c>
      <c r="P21" s="21">
        <f t="shared" si="7"/>
        <v>0</v>
      </c>
      <c r="Q21" s="25">
        <f t="shared" si="7"/>
        <v>0</v>
      </c>
      <c r="R21" s="15">
        <f t="shared" si="7"/>
        <v>1489</v>
      </c>
      <c r="S21" s="26">
        <f t="shared" si="7"/>
        <v>0</v>
      </c>
      <c r="T21" s="30">
        <f t="shared" si="7"/>
        <v>0</v>
      </c>
      <c r="U21" s="15">
        <f t="shared" si="7"/>
        <v>0</v>
      </c>
      <c r="V21" s="15">
        <f t="shared" si="7"/>
        <v>0</v>
      </c>
      <c r="W21" s="15">
        <f t="shared" si="7"/>
        <v>1489</v>
      </c>
    </row>
    <row r="22" spans="1:23" ht="34.799999999999997" customHeight="1" outlineLevel="2">
      <c r="A22" s="15" t="s">
        <v>55</v>
      </c>
      <c r="B22" s="15" t="s">
        <v>40</v>
      </c>
      <c r="C22" s="37" t="s">
        <v>56</v>
      </c>
      <c r="D22" s="36" t="s">
        <v>27</v>
      </c>
      <c r="E22" s="37" t="s">
        <v>36</v>
      </c>
      <c r="F22" s="35">
        <v>190</v>
      </c>
      <c r="G22" s="20">
        <v>43746</v>
      </c>
      <c r="H22" s="21">
        <v>1</v>
      </c>
      <c r="I22" s="15">
        <v>724</v>
      </c>
      <c r="J22" s="15">
        <v>668</v>
      </c>
      <c r="K22" s="21">
        <v>97</v>
      </c>
      <c r="L22" s="23">
        <f>SUM(I22:K22)</f>
        <v>1489</v>
      </c>
      <c r="M22" s="21"/>
      <c r="N22" s="21">
        <v>34</v>
      </c>
      <c r="O22" s="21"/>
      <c r="P22" s="21"/>
      <c r="Q22" s="25"/>
      <c r="R22" s="15">
        <f>L22-SUM(M22:Q22)</f>
        <v>1455</v>
      </c>
      <c r="S22" s="26"/>
      <c r="T22" s="30"/>
      <c r="U22" s="15">
        <v>120</v>
      </c>
      <c r="V22" s="15"/>
      <c r="W22" s="15">
        <f>L22+SUM(T22:V22)</f>
        <v>1609</v>
      </c>
    </row>
    <row r="23" spans="1:23" ht="34.799999999999997" customHeight="1" outlineLevel="2">
      <c r="A23" s="15" t="s">
        <v>55</v>
      </c>
      <c r="B23" s="15" t="s">
        <v>40</v>
      </c>
      <c r="C23" s="37" t="s">
        <v>56</v>
      </c>
      <c r="D23" s="36" t="s">
        <v>27</v>
      </c>
      <c r="E23" s="37" t="s">
        <v>36</v>
      </c>
      <c r="F23" s="35">
        <v>190</v>
      </c>
      <c r="G23" s="20">
        <v>43754</v>
      </c>
      <c r="H23" s="21">
        <v>1</v>
      </c>
      <c r="I23" s="15">
        <v>724</v>
      </c>
      <c r="J23" s="15">
        <v>668</v>
      </c>
      <c r="K23" s="21">
        <v>97</v>
      </c>
      <c r="L23" s="23">
        <f>SUM(I23:K23)</f>
        <v>1489</v>
      </c>
      <c r="M23" s="21"/>
      <c r="N23" s="21"/>
      <c r="O23" s="21"/>
      <c r="P23" s="21"/>
      <c r="Q23" s="25"/>
      <c r="R23" s="15">
        <f>L23-SUM(M23:Q23)</f>
        <v>1489</v>
      </c>
      <c r="S23" s="26"/>
      <c r="T23" s="30"/>
      <c r="U23" s="15"/>
      <c r="V23" s="15"/>
      <c r="W23" s="15">
        <f>L23+SUM(T23:V23)</f>
        <v>1489</v>
      </c>
    </row>
    <row r="24" spans="1:23" ht="34.799999999999997" customHeight="1" outlineLevel="1">
      <c r="A24" s="51" t="s">
        <v>71</v>
      </c>
      <c r="B24" s="41"/>
      <c r="C24" s="42"/>
      <c r="D24" s="43"/>
      <c r="E24" s="42"/>
      <c r="F24" s="44"/>
      <c r="G24" s="45">
        <f t="shared" ref="G24:W24" si="8">SUBTOTAL(9,G22:G23)</f>
        <v>87500</v>
      </c>
      <c r="H24" s="46">
        <f t="shared" si="8"/>
        <v>2</v>
      </c>
      <c r="I24" s="41">
        <f t="shared" si="8"/>
        <v>1448</v>
      </c>
      <c r="J24" s="41">
        <f t="shared" si="8"/>
        <v>1336</v>
      </c>
      <c r="K24" s="46">
        <f t="shared" si="8"/>
        <v>194</v>
      </c>
      <c r="L24" s="47">
        <f t="shared" si="8"/>
        <v>2978</v>
      </c>
      <c r="M24" s="46">
        <f t="shared" si="8"/>
        <v>0</v>
      </c>
      <c r="N24" s="46">
        <f t="shared" si="8"/>
        <v>34</v>
      </c>
      <c r="O24" s="46">
        <f t="shared" si="8"/>
        <v>0</v>
      </c>
      <c r="P24" s="46">
        <f t="shared" si="8"/>
        <v>0</v>
      </c>
      <c r="Q24" s="48">
        <f t="shared" si="8"/>
        <v>0</v>
      </c>
      <c r="R24" s="41">
        <f t="shared" si="8"/>
        <v>2944</v>
      </c>
      <c r="S24" s="49">
        <f t="shared" si="8"/>
        <v>0</v>
      </c>
      <c r="T24" s="50">
        <f t="shared" si="8"/>
        <v>0</v>
      </c>
      <c r="U24" s="41">
        <f t="shared" si="8"/>
        <v>120</v>
      </c>
      <c r="V24" s="41">
        <f t="shared" si="8"/>
        <v>0</v>
      </c>
      <c r="W24" s="41">
        <f t="shared" si="8"/>
        <v>3098</v>
      </c>
    </row>
    <row r="25" spans="1:23" ht="34.799999999999997" customHeight="1">
      <c r="A25" s="51" t="s">
        <v>72</v>
      </c>
      <c r="B25" s="41"/>
      <c r="C25" s="42"/>
      <c r="D25" s="43"/>
      <c r="E25" s="42"/>
      <c r="F25" s="44"/>
      <c r="G25" s="45">
        <f t="shared" ref="G25:W25" si="9">SUBTOTAL(9,G3:G23)</f>
        <v>350028</v>
      </c>
      <c r="H25" s="46">
        <f t="shared" si="9"/>
        <v>38</v>
      </c>
      <c r="I25" s="41">
        <f t="shared" si="9"/>
        <v>20717</v>
      </c>
      <c r="J25" s="41">
        <f t="shared" si="9"/>
        <v>16773</v>
      </c>
      <c r="K25" s="46">
        <f t="shared" si="9"/>
        <v>2813</v>
      </c>
      <c r="L25" s="47">
        <f t="shared" si="9"/>
        <v>40303</v>
      </c>
      <c r="M25" s="46">
        <f t="shared" si="9"/>
        <v>491</v>
      </c>
      <c r="N25" s="46">
        <f t="shared" si="9"/>
        <v>209</v>
      </c>
      <c r="O25" s="46">
        <f t="shared" si="9"/>
        <v>0</v>
      </c>
      <c r="P25" s="46">
        <f t="shared" si="9"/>
        <v>0</v>
      </c>
      <c r="Q25" s="48">
        <f t="shared" si="9"/>
        <v>0</v>
      </c>
      <c r="R25" s="41">
        <f t="shared" si="9"/>
        <v>39603</v>
      </c>
      <c r="S25" s="49">
        <f t="shared" si="9"/>
        <v>0</v>
      </c>
      <c r="T25" s="50">
        <f t="shared" si="9"/>
        <v>1742</v>
      </c>
      <c r="U25" s="41">
        <f t="shared" si="9"/>
        <v>742</v>
      </c>
      <c r="V25" s="41">
        <f t="shared" si="9"/>
        <v>1817</v>
      </c>
      <c r="W25" s="41">
        <f t="shared" si="9"/>
        <v>44604</v>
      </c>
    </row>
  </sheetData>
  <sortState ref="A3:W15">
    <sortCondition ref="A2"/>
  </sortState>
  <mergeCells count="1">
    <mergeCell ref="A1:W1"/>
  </mergeCells>
  <phoneticPr fontId="18" type="noConversion"/>
  <printOptions horizontalCentered="1"/>
  <pageMargins left="0" right="0" top="0.35433070866141736" bottom="0.35433070866141736" header="0.31496062992125984" footer="0.31496062992125984"/>
  <pageSetup paperSize="9" orientation="landscape" r:id="rId1"/>
  <headerFooter>
    <oddFooter>第 &amp;P 頁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1081001-1031 (2)</vt:lpstr>
      <vt:lpstr>工作表1</vt:lpstr>
      <vt:lpstr>'1081001-1031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使用者</cp:lastModifiedBy>
  <cp:lastPrinted>2019-06-28T05:20:40Z</cp:lastPrinted>
  <dcterms:created xsi:type="dcterms:W3CDTF">2013-06-25T01:13:31Z</dcterms:created>
  <dcterms:modified xsi:type="dcterms:W3CDTF">2019-10-31T07:48:53Z</dcterms:modified>
</cp:coreProperties>
</file>